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15" yWindow="285" windowWidth="15480" windowHeight="11640" tabRatio="937" activeTab="0"/>
  </bookViews>
  <sheets>
    <sheet name="№1-мз" sheetId="1" r:id="rId1"/>
    <sheet name="№1-1мз" sheetId="2" r:id="rId2"/>
    <sheet name="Прил №2-мз" sheetId="3" r:id="rId3"/>
    <sheet name="прил №3-мз" sheetId="4" r:id="rId4"/>
    <sheet name="прил №4" sheetId="5" r:id="rId5"/>
  </sheets>
  <definedNames>
    <definedName name="_xlnm.Print_Titles" localSheetId="1">'№1-1мз'!$7:$10</definedName>
    <definedName name="_xlnm.Print_Titles" localSheetId="0">'№1-мз'!$9:$12</definedName>
  </definedNames>
  <calcPr fullCalcOnLoad="1"/>
</workbook>
</file>

<file path=xl/sharedStrings.xml><?xml version="1.0" encoding="utf-8"?>
<sst xmlns="http://schemas.openxmlformats.org/spreadsheetml/2006/main" count="371" uniqueCount="184">
  <si>
    <t>Сравнительная эффективность</t>
  </si>
  <si>
    <t>№</t>
  </si>
  <si>
    <t>№ п/п</t>
  </si>
  <si>
    <t>(подпись)</t>
  </si>
  <si>
    <t>1</t>
  </si>
  <si>
    <t>2</t>
  </si>
  <si>
    <t>1.1</t>
  </si>
  <si>
    <t>1.2</t>
  </si>
  <si>
    <t>1.3</t>
  </si>
  <si>
    <t>3</t>
  </si>
  <si>
    <t>4</t>
  </si>
  <si>
    <t>в т.ч.</t>
  </si>
  <si>
    <t xml:space="preserve">% 
</t>
  </si>
  <si>
    <t>Х</t>
  </si>
  <si>
    <t>Структура системы закупок в МО:</t>
  </si>
  <si>
    <t xml:space="preserve"> по</t>
  </si>
  <si>
    <t xml:space="preserve"> Руководитель                                            _______________________________</t>
  </si>
  <si>
    <t>х</t>
  </si>
  <si>
    <t>Количество  лотов</t>
  </si>
  <si>
    <t>Среднее кол-во участников на 1 процедуру (лот)</t>
  </si>
  <si>
    <t>5</t>
  </si>
  <si>
    <t>Контактное лицо (Ф.И.О., телефон)</t>
  </si>
  <si>
    <t>Приложение №1-мз</t>
  </si>
  <si>
    <t>Примечание:</t>
  </si>
  <si>
    <t>В т.ч. размещено через уполномоченный орган</t>
  </si>
  <si>
    <t>в т.ч. по п.4 ч.1</t>
  </si>
  <si>
    <t>в т.ч. по п.5 ч.1</t>
  </si>
  <si>
    <t>Приложение №2-мз</t>
  </si>
  <si>
    <t>Кол-во лотов к которым применялись антидемпинговые меры</t>
  </si>
  <si>
    <t>состоявшихся (2 и более допущенных заявок)</t>
  </si>
  <si>
    <t>1.4</t>
  </si>
  <si>
    <t>1.5</t>
  </si>
  <si>
    <t>1.6</t>
  </si>
  <si>
    <t>1.7</t>
  </si>
  <si>
    <t xml:space="preserve">Предварительный отбор </t>
  </si>
  <si>
    <t>тыс.руб.</t>
  </si>
  <si>
    <t xml:space="preserve"> Руководитель </t>
  </si>
  <si>
    <t>Итого по закупкам</t>
  </si>
  <si>
    <t xml:space="preserve">Количество  процедур </t>
  </si>
  <si>
    <t>Всего объявленных</t>
  </si>
  <si>
    <t>в т.ч. завершенных</t>
  </si>
  <si>
    <t>Способ размещения (определения)</t>
  </si>
  <si>
    <t>Всего</t>
  </si>
  <si>
    <t>в т.ч. Завершенных*</t>
  </si>
  <si>
    <t xml:space="preserve"> </t>
  </si>
  <si>
    <t>подпись</t>
  </si>
  <si>
    <t>контактное лицо (Ф.И.О., телефон)</t>
  </si>
  <si>
    <t xml:space="preserve"> указать МО</t>
  </si>
  <si>
    <t xml:space="preserve">Примечание: * созданные  в соответствии со ст. 38 №44-ФЗ от 05.04.2013 </t>
  </si>
  <si>
    <t>Предложенная цена контрактов (с единственной допущенной заявкой), тыс.руб.</t>
  </si>
  <si>
    <t>Предложенная цена контрактов (с 2 и более допущенными заявками) , тыс.руб.</t>
  </si>
  <si>
    <t xml:space="preserve">Примечание:    </t>
  </si>
  <si>
    <t>6</t>
  </si>
  <si>
    <t>7</t>
  </si>
  <si>
    <t>в т.ч. при привлечении субподрядчиков, соисполнителей из числа СМП, СОНО***</t>
  </si>
  <si>
    <t>Наименование</t>
  </si>
  <si>
    <t>Контрактная служба</t>
  </si>
  <si>
    <t xml:space="preserve">Кол-во человек </t>
  </si>
  <si>
    <t>Контрактный управляющий</t>
  </si>
  <si>
    <t>Кол-во заказчиков</t>
  </si>
  <si>
    <t>Количество</t>
  </si>
  <si>
    <t>Предоставляемые преимущества</t>
  </si>
  <si>
    <t>Объявленные закупки  с предоставлением преимуществ</t>
  </si>
  <si>
    <t>Заключенные контракты по объявленным закупкам с предоставлением преимуществ</t>
  </si>
  <si>
    <t>Контракты,  заключенные с предоставленными преимуществами</t>
  </si>
  <si>
    <t>НМЦК (тыс.руб.)</t>
  </si>
  <si>
    <t>Сумма (тыс.руб.)</t>
  </si>
  <si>
    <t>Суммы (тыс.руб.)</t>
  </si>
  <si>
    <t>Предоставление преимуществ учреждениям и предприятиям уголовно-исполнительной системы (ст. 28 44-ФЗ)</t>
  </si>
  <si>
    <t>Предоставление преимуществ организациям инвалидов  (ст. 29 44-ФЗ)</t>
  </si>
  <si>
    <t>Приложение №1-1-мз</t>
  </si>
  <si>
    <t>Способы определения поставщиков (исполнителей, подрядчиков)</t>
  </si>
  <si>
    <t>Общее количество заказчиков, для которых проводились совместные закупки</t>
  </si>
  <si>
    <t>Сумма расходов на провдение совместных закупок, тыс.руб.</t>
  </si>
  <si>
    <t>в т.ч. остальные пункты ч.1 ст.93</t>
  </si>
  <si>
    <t>2.1</t>
  </si>
  <si>
    <t>2.2</t>
  </si>
  <si>
    <t>2.3</t>
  </si>
  <si>
    <t>2.4</t>
  </si>
  <si>
    <t>2.5</t>
  </si>
  <si>
    <t>в т.ч.  у СМП, СОНО***</t>
  </si>
  <si>
    <t>Всего заключено контрактов (договоров) по состоявшимся закупкам</t>
  </si>
  <si>
    <t>в т.ч. бюджетные средства</t>
  </si>
  <si>
    <t>в т.ч. внебюджетные средства</t>
  </si>
  <si>
    <t>в т.ч.  средства ОМС</t>
  </si>
  <si>
    <t>7=9+11+13</t>
  </si>
  <si>
    <t>Электронный аукцион</t>
  </si>
  <si>
    <t>Не создана контрактная служба (не назначен контрактный управляющий)</t>
  </si>
  <si>
    <r>
      <rPr>
        <sz val="10"/>
        <color indexed="10"/>
        <rFont val="Times New Roman"/>
        <family val="1"/>
      </rPr>
      <t xml:space="preserve">указать 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(централизованная, децентрализованная, смешанная)</t>
    </r>
  </si>
  <si>
    <t>Система закупок:</t>
  </si>
  <si>
    <r>
      <t xml:space="preserve">Начальная (максимальная) цена контрактов, </t>
    </r>
    <r>
      <rPr>
        <sz val="8"/>
        <color indexed="10"/>
        <rFont val="Times New Roman"/>
        <family val="1"/>
      </rPr>
      <t>тыс. руб.</t>
    </r>
  </si>
  <si>
    <t>- смешанная (в муниципальном образовании есть УО, который размещает конкурентные закупки для части заказчиков)</t>
  </si>
  <si>
    <t>- децентрализованная (УО не создан, конкурентные закупки проводятся в муниципальном образовании каждым заказчиком самостоятельно)</t>
  </si>
  <si>
    <r>
      <t xml:space="preserve">Информация по контрактам (договорам), </t>
    </r>
    <r>
      <rPr>
        <b/>
        <sz val="8"/>
        <color indexed="10"/>
        <rFont val="Times New Roman"/>
        <family val="1"/>
      </rPr>
      <t xml:space="preserve">тыс.руб. </t>
    </r>
  </si>
  <si>
    <t>Всего (сумма строк 1,2)</t>
  </si>
  <si>
    <t>6=8+10+12</t>
  </si>
  <si>
    <t>Общее количество поданных заявок</t>
  </si>
  <si>
    <t>Количество обжалований по осуществлению закупок</t>
  </si>
  <si>
    <t>Количество отмененных процедур</t>
  </si>
  <si>
    <t>Не допущено к участию</t>
  </si>
  <si>
    <r>
      <t xml:space="preserve">с единственным </t>
    </r>
    <r>
      <rPr>
        <u val="single"/>
        <sz val="8"/>
        <color indexed="8"/>
        <rFont val="Times New Roman"/>
        <family val="1"/>
      </rPr>
      <t>допущенным уч-ком</t>
    </r>
  </si>
  <si>
    <t xml:space="preserve">подана 1 заявка и допущена </t>
  </si>
  <si>
    <t xml:space="preserve">все отклонены </t>
  </si>
  <si>
    <t xml:space="preserve">0 заявок </t>
  </si>
  <si>
    <t>по состоявшимся лотам, указанных в гр.10 (2 и более допущенных заявок)</t>
  </si>
  <si>
    <t>по лотам, указанным в гр.11 (с единственным допущенным участником)</t>
  </si>
  <si>
    <t>по лотам, указанным в гр.12(с единственным поданным и допущенным участником)</t>
  </si>
  <si>
    <t xml:space="preserve"> по несостоявшимся лотам, указанных в гр.13 (все отклонены)</t>
  </si>
  <si>
    <t xml:space="preserve"> по несостоявшимся лотам, указанных в гр.14 (0 заявок</t>
  </si>
  <si>
    <t>17=гр.18+гр.19+гр.20+ гр.21+гр.22</t>
  </si>
  <si>
    <t>25=(гр18+гр.19+гр.20)-(гр.23+гр.24)</t>
  </si>
  <si>
    <t>26=100- ((гр.23+гр.24)/ (гр.18+гр.19+гр.20)* 100)</t>
  </si>
  <si>
    <t>Конкурс в электронной форме</t>
  </si>
  <si>
    <t>Запрос котировок в электронной форме</t>
  </si>
  <si>
    <t>Запрос предложений в электронной форме</t>
  </si>
  <si>
    <t>Отмененные процедуры не учитываются и указываются только в графе 28</t>
  </si>
  <si>
    <t>Итого общая по закупкам 
(сумма строк 1.1 -1.10)</t>
  </si>
  <si>
    <t>9 = гр10+гр.11+гр.12+гр.13+гр14</t>
  </si>
  <si>
    <t>- централизованная (все конкурентные закупки в муниципальном образовании проводятся через УО) 
- децентрализованная (УО не создан, закупки проводятся в муниципальном образовании каждым заказчиком самостоятельно)</t>
  </si>
  <si>
    <t>2а</t>
  </si>
  <si>
    <t>Перечислить группы товаров, работ, услуг,  с указанием кодов ОКПД2, по которым проводятся совместные закупки</t>
  </si>
  <si>
    <t>Информация по расторгнутым контрактам</t>
  </si>
  <si>
    <t>Количество контрактов, по которым заказчиком применены штрафные санкции</t>
  </si>
  <si>
    <r>
      <t xml:space="preserve">Сумма штрафных санкций, </t>
    </r>
    <r>
      <rPr>
        <b/>
        <sz val="8"/>
        <color indexed="10"/>
        <rFont val="Times New Roman"/>
        <family val="1"/>
      </rPr>
      <t>тыс.руб</t>
    </r>
  </si>
  <si>
    <r>
      <t xml:space="preserve">Общая сумма  (в случае расторжения контрактов, обязательства по которым частично исполнены, учитывается сумма неисполненных обязательств), </t>
    </r>
    <r>
      <rPr>
        <b/>
        <sz val="8"/>
        <color indexed="10"/>
        <rFont val="Times New Roman"/>
        <family val="1"/>
      </rPr>
      <t>тыс.руб.</t>
    </r>
  </si>
  <si>
    <t>Количество расторгнутых  контрактов</t>
  </si>
  <si>
    <t>Количество контрактов, расторгнутых заказчиком в одностороннем порядке</t>
  </si>
  <si>
    <t>Количество контрактов, расторгнутых поставщиком в одностороннем порядке</t>
  </si>
  <si>
    <t>в т.ч. по п.1 ч.1</t>
  </si>
  <si>
    <t>в т.ч. по п.8 ч.1</t>
  </si>
  <si>
    <t>в т.ч. по п.25 ч.1</t>
  </si>
  <si>
    <t>2.6</t>
  </si>
  <si>
    <t>в т.ч. по п.25.1 ч.1</t>
  </si>
  <si>
    <t>2.7</t>
  </si>
  <si>
    <t>в т.ч. по п.25.2 ч.1</t>
  </si>
  <si>
    <t>2.8</t>
  </si>
  <si>
    <t>в т.ч. по п.25.3 ч.1</t>
  </si>
  <si>
    <t>2.9</t>
  </si>
  <si>
    <t>*** указывается в  соттветствии со ст.30 44-ФЗ</t>
  </si>
  <si>
    <t>12</t>
  </si>
  <si>
    <t>Конкурс с ограниченным участием в электронной форме</t>
  </si>
  <si>
    <t>Двухэтапный конкурс в электронной форме</t>
  </si>
  <si>
    <t>Количество заключенных контрактов (договоров)  в 2019 году</t>
  </si>
  <si>
    <t>Предоставление преференций участникам закупки, заявки на участие или окончательные предложения которых содержат предложения о поставке товаров в соответствии с приказом Минфина №126 от 04.06.2018</t>
  </si>
  <si>
    <t xml:space="preserve"> указать ГРБС</t>
  </si>
  <si>
    <t>Итого общая по закупкам 
(сумма строк 1.1 -1.7)</t>
  </si>
  <si>
    <r>
      <rPr>
        <u val="single"/>
        <sz val="10"/>
        <rFont val="Times New Roman"/>
        <family val="1"/>
      </rPr>
      <t>в графах 3,4, 8,9</t>
    </r>
    <r>
      <rPr>
        <sz val="10"/>
        <rFont val="Times New Roman"/>
        <family val="1"/>
      </rPr>
      <t xml:space="preserve">  учитываются  закупки, по которым определен поставщик (подрядчик, исполнитель) в 2020 году.  Объявленные - все закупки, которые были объявлены в  2020 году , а завершенные - это закупки, по которым процедура определения поставщика была завершена в 2020 году (включая закупки размещенные в 2019 году, но завершенные в 2020 году)</t>
    </r>
  </si>
  <si>
    <t>Открытый конкурс в электронной форме</t>
  </si>
  <si>
    <t>Двухэтапный конкурсв электронной форме</t>
  </si>
  <si>
    <t>Открытый конкурс  в электронной форме</t>
  </si>
  <si>
    <t>Конкурс с ограниченным участием  в электронной форме</t>
  </si>
  <si>
    <t>Двухэтапный конкурс  в электронной форме</t>
  </si>
  <si>
    <t>Общая сумма заключенных контрактов (договоров) в 2020 году</t>
  </si>
  <si>
    <t>Оплаченная сумма по контрактам (договорам)* в  2020 г.</t>
  </si>
  <si>
    <t>Заключено в 2020 году</t>
  </si>
  <si>
    <t>Оплачено* в  2020 г.</t>
  </si>
  <si>
    <t>Всего заключено в 2020 году  контрактов с СМП, СОНО***</t>
  </si>
  <si>
    <r>
      <t>Всего оплачено в 2020 году по контраткам (договорам) заключенным с СМП, СОНО</t>
    </r>
    <r>
      <rPr>
        <b/>
        <sz val="8"/>
        <rFont val="Times New Roman"/>
        <family val="1"/>
      </rPr>
      <t>***</t>
    </r>
  </si>
  <si>
    <t>Всего размещено заказов у ед.поставщика (исполнителя, подрядчика) ст.93 ФЗ №44 (сумма строк 2.1-2.9)</t>
  </si>
  <si>
    <r>
      <t>Указать</t>
    </r>
    <r>
      <rPr>
        <b/>
        <sz val="9"/>
        <color indexed="10"/>
        <rFont val="Times New Roman"/>
        <family val="1"/>
      </rPr>
      <t xml:space="preserve"> сумму доведенных  средств на закупку товаров, работ, услуг </t>
    </r>
    <r>
      <rPr>
        <b/>
        <sz val="9"/>
        <color indexed="8"/>
        <rFont val="Times New Roman"/>
        <family val="1"/>
      </rPr>
      <t>на 2020 год****</t>
    </r>
  </si>
  <si>
    <r>
      <t xml:space="preserve">* </t>
    </r>
    <r>
      <rPr>
        <sz val="10"/>
        <color indexed="10"/>
        <rFont val="Times New Roman"/>
        <family val="1"/>
      </rPr>
      <t xml:space="preserve">информация указывается по контрактам (договорам), которые оплачивались в 2020 году, независимо от года заключения </t>
    </r>
  </si>
  <si>
    <r>
      <t xml:space="preserve">****  в графах 6, 8, 10, 12 указывается сумма доведенных средств на закупку ТРУ на 2020 год, </t>
    </r>
    <r>
      <rPr>
        <sz val="10"/>
        <color indexed="10"/>
        <rFont val="Times New Roman"/>
        <family val="1"/>
      </rPr>
      <t>сумма не может  быть меньше суммы оплаты</t>
    </r>
  </si>
  <si>
    <r>
      <t xml:space="preserve">Всего заключено в 2020 году контрактов с привлечением субподрядчиков, соисполнителей из числа СМП, СОНО </t>
    </r>
    <r>
      <rPr>
        <b/>
        <sz val="8"/>
        <color indexed="10"/>
        <rFont val="Times New Roman"/>
        <family val="1"/>
      </rPr>
      <t>(объем привлечения СМП и СОНО в тыс.руб)</t>
    </r>
  </si>
  <si>
    <r>
      <t xml:space="preserve">Всего оплачено в 2020 году по контраткам (договорам) заключенным с привлечением субподрядчиков, соисполнителей из числа СМП, СОНО </t>
    </r>
    <r>
      <rPr>
        <b/>
        <sz val="8"/>
        <color indexed="10"/>
        <rFont val="Times New Roman"/>
        <family val="1"/>
      </rPr>
      <t>(за привлечения СМП и СОНО в тыс.руб)</t>
    </r>
  </si>
  <si>
    <t>*в графе 2 не учитывается информация по совместным закупкам</t>
  </si>
  <si>
    <r>
      <t>Количество</t>
    </r>
    <r>
      <rPr>
        <sz val="12"/>
        <color indexed="10"/>
        <rFont val="Times New Roman"/>
        <family val="1"/>
      </rPr>
      <t>*</t>
    </r>
  </si>
  <si>
    <t>** по стр.2.5-2.8  заключенные контракты , не указываются по строкам 1.1-1.6</t>
  </si>
  <si>
    <t>18</t>
  </si>
  <si>
    <r>
      <t xml:space="preserve">Информация по закупкам </t>
    </r>
    <r>
      <rPr>
        <b/>
        <sz val="12"/>
        <rFont val="Times New Roman"/>
        <family val="1"/>
      </rPr>
      <t xml:space="preserve"> за 9 месяцев </t>
    </r>
    <r>
      <rPr>
        <b/>
        <sz val="12"/>
        <color indexed="8"/>
        <rFont val="Times New Roman"/>
        <family val="1"/>
      </rPr>
      <t>2020 года</t>
    </r>
  </si>
  <si>
    <r>
      <t xml:space="preserve">Информация по </t>
    </r>
    <r>
      <rPr>
        <b/>
        <u val="single"/>
        <sz val="12"/>
        <color indexed="8"/>
        <rFont val="Times New Roman"/>
        <family val="1"/>
      </rPr>
      <t xml:space="preserve">совместным закупкам </t>
    </r>
    <r>
      <rPr>
        <b/>
        <sz val="12"/>
        <color indexed="8"/>
        <rFont val="Times New Roman"/>
        <family val="1"/>
      </rPr>
      <t>на товары, работы, услуг</t>
    </r>
    <r>
      <rPr>
        <b/>
        <sz val="12"/>
        <rFont val="Times New Roman"/>
        <family val="1"/>
      </rPr>
      <t xml:space="preserve">и  за 9 месяцев </t>
    </r>
    <r>
      <rPr>
        <b/>
        <sz val="12"/>
        <color indexed="8"/>
        <rFont val="Times New Roman"/>
        <family val="1"/>
      </rPr>
      <t>2020 года</t>
    </r>
  </si>
  <si>
    <t>Информация* по контрактам (договорам) за 9 месяцев 2020 года</t>
  </si>
  <si>
    <t>Информация по контрактным службам (контрактным управляющим)*  по состоянию на 01.10.2020 года</t>
  </si>
  <si>
    <t>Информация по предоставлению преимуществ в соответствии с Законом о контрактной системе по состоянию на 01.10.2020 г.</t>
  </si>
  <si>
    <t>81.10.10.000</t>
  </si>
  <si>
    <t xml:space="preserve">81.29.11.000, 80.10.12.000-00000002, 10.13.14.110-00000002,
10.13.14.110-00000017, 81.21.10.000, 19.20.21.125-00001, 
19.20.21.315-00002
</t>
  </si>
  <si>
    <t>57</t>
  </si>
  <si>
    <t>3912,28</t>
  </si>
  <si>
    <t>2400,38</t>
  </si>
  <si>
    <t>34067,78</t>
  </si>
  <si>
    <t>МО г. Новокузнецк</t>
  </si>
  <si>
    <t>смешанная</t>
  </si>
  <si>
    <t>МО г.Новокузнецк</t>
  </si>
  <si>
    <t>Приложение № 3-мз</t>
  </si>
  <si>
    <t>Приложение №4-мз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</si>
</sst>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1010419]General"/>
    <numFmt numFmtId="181" formatCode="[$-1010419]#,##0.00;\-#,##0.00"/>
    <numFmt numFmtId="182" formatCode="[$-1010419]#,##0.00%"/>
    <numFmt numFmtId="183" formatCode="[$-1010419]dd\.mm\.yyyy"/>
    <numFmt numFmtId="184" formatCode="0.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%"/>
    <numFmt numFmtId="190" formatCode="#,##0.0"/>
    <numFmt numFmtId="191" formatCode="000000"/>
    <numFmt numFmtId="192" formatCode="#,##0.00&quot;р.&quot;"/>
    <numFmt numFmtId="193" formatCode="dd\.mm\.yyyy\ h:mm"/>
    <numFmt numFmtId="194" formatCode="dd\.mm\.yyyy"/>
    <numFmt numFmtId="195" formatCode="dd/mm/yy;@"/>
    <numFmt numFmtId="196" formatCode="#,##0.00[$р.-419]"/>
    <numFmt numFmtId="197" formatCode="#,##0.00%"/>
    <numFmt numFmtId="198" formatCode="0.00_ ;\-0.00\ "/>
    <numFmt numFmtId="199" formatCode="0000"/>
    <numFmt numFmtId="200" formatCode="#,##0.00_р_."/>
    <numFmt numFmtId="201" formatCode="#,##0.00\ [$₽-419]"/>
  </numFmts>
  <fonts count="71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sz val="7"/>
      <color indexed="8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u val="single"/>
      <sz val="10"/>
      <name val="Times New Roman"/>
      <family val="1"/>
    </font>
    <font>
      <b/>
      <u val="single"/>
      <sz val="12"/>
      <color indexed="8"/>
      <name val="Times New Roman"/>
      <family val="1"/>
    </font>
    <font>
      <sz val="10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Times New Roman"/>
      <family val="1"/>
    </font>
    <font>
      <b/>
      <sz val="9"/>
      <color indexed="10"/>
      <name val="Times New Roman"/>
      <family val="1"/>
    </font>
    <font>
      <sz val="12"/>
      <color indexed="8"/>
      <name val="Times New Roman"/>
      <family val="1"/>
    </font>
    <font>
      <u val="single"/>
      <sz val="8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rgb="FFFF0000"/>
      <name val="Times New Roman"/>
      <family val="1"/>
    </font>
    <font>
      <b/>
      <sz val="8"/>
      <color rgb="FFFF0000"/>
      <name val="Times New Roman"/>
      <family val="1"/>
    </font>
    <font>
      <sz val="8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86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217"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vertical="top" wrapText="1"/>
    </xf>
    <xf numFmtId="0" fontId="65" fillId="0" borderId="0" xfId="0" applyFont="1" applyAlignment="1">
      <alignment vertical="top"/>
    </xf>
    <xf numFmtId="49" fontId="2" fillId="0" borderId="0" xfId="0" applyNumberFormat="1" applyFont="1" applyAlignment="1">
      <alignment wrapText="1"/>
    </xf>
    <xf numFmtId="49" fontId="6" fillId="0" borderId="0" xfId="0" applyNumberFormat="1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49" fontId="5" fillId="0" borderId="0" xfId="0" applyNumberFormat="1" applyFont="1" applyAlignment="1">
      <alignment wrapText="1"/>
    </xf>
    <xf numFmtId="0" fontId="4" fillId="0" borderId="10" xfId="0" applyFont="1" applyBorder="1" applyAlignment="1">
      <alignment horizontal="left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 applyProtection="1">
      <alignment wrapText="1"/>
      <protection locked="0"/>
    </xf>
    <xf numFmtId="0" fontId="5" fillId="0" borderId="0" xfId="0" applyFont="1" applyAlignment="1" applyProtection="1">
      <alignment wrapText="1"/>
      <protection locked="0"/>
    </xf>
    <xf numFmtId="49" fontId="6" fillId="0" borderId="0" xfId="0" applyNumberFormat="1" applyFont="1" applyAlignment="1" applyProtection="1">
      <alignment wrapText="1"/>
      <protection locked="0"/>
    </xf>
    <xf numFmtId="0" fontId="6" fillId="0" borderId="0" xfId="0" applyFont="1" applyAlignment="1" applyProtection="1">
      <alignment wrapText="1"/>
      <protection locked="0"/>
    </xf>
    <xf numFmtId="0" fontId="7" fillId="0" borderId="0" xfId="0" applyFont="1" applyBorder="1" applyAlignment="1" applyProtection="1">
      <alignment vertical="top" wrapText="1"/>
      <protection locked="0"/>
    </xf>
    <xf numFmtId="0" fontId="11" fillId="0" borderId="0" xfId="0" applyFont="1" applyBorder="1" applyAlignment="1" applyProtection="1">
      <alignment horizontal="center" vertical="top" wrapText="1"/>
      <protection locked="0"/>
    </xf>
    <xf numFmtId="49" fontId="5" fillId="0" borderId="0" xfId="0" applyNumberFormat="1" applyFont="1" applyAlignment="1" applyProtection="1">
      <alignment wrapText="1"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wrapText="1"/>
      <protection locked="0"/>
    </xf>
    <xf numFmtId="3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wrapText="1"/>
    </xf>
    <xf numFmtId="0" fontId="5" fillId="0" borderId="0" xfId="0" applyFont="1" applyAlignment="1">
      <alignment horizontal="left"/>
    </xf>
    <xf numFmtId="0" fontId="4" fillId="0" borderId="0" xfId="0" applyFont="1" applyBorder="1" applyAlignment="1">
      <alignment horizontal="center" vertical="top" wrapText="1"/>
    </xf>
    <xf numFmtId="49" fontId="5" fillId="0" borderId="0" xfId="55" applyNumberFormat="1" applyFont="1">
      <alignment wrapText="1"/>
      <protection/>
    </xf>
    <xf numFmtId="0" fontId="5" fillId="0" borderId="0" xfId="55" applyFont="1">
      <alignment wrapText="1"/>
      <protection/>
    </xf>
    <xf numFmtId="0" fontId="65" fillId="0" borderId="0" xfId="55" applyFont="1" applyAlignment="1">
      <alignment vertical="top"/>
      <protection/>
    </xf>
    <xf numFmtId="0" fontId="15" fillId="0" borderId="10" xfId="55" applyFont="1" applyBorder="1" applyAlignment="1">
      <alignment horizontal="center" vertical="center" wrapText="1"/>
      <protection/>
    </xf>
    <xf numFmtId="49" fontId="5" fillId="0" borderId="0" xfId="0" applyNumberFormat="1" applyFont="1" applyFill="1" applyAlignment="1">
      <alignment wrapText="1"/>
    </xf>
    <xf numFmtId="49" fontId="2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7" fillId="0" borderId="0" xfId="0" applyFont="1" applyBorder="1" applyAlignment="1">
      <alignment horizontal="right" vertical="top" wrapText="1"/>
    </xf>
    <xf numFmtId="0" fontId="65" fillId="0" borderId="11" xfId="0" applyFont="1" applyBorder="1" applyAlignment="1">
      <alignment vertical="top"/>
    </xf>
    <xf numFmtId="0" fontId="65" fillId="0" borderId="0" xfId="0" applyFont="1" applyBorder="1" applyAlignment="1">
      <alignment vertical="top"/>
    </xf>
    <xf numFmtId="0" fontId="4" fillId="0" borderId="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top" wrapText="1"/>
    </xf>
    <xf numFmtId="0" fontId="19" fillId="0" borderId="0" xfId="0" applyFont="1" applyFill="1" applyBorder="1" applyAlignment="1">
      <alignment horizontal="center" vertical="top" wrapText="1"/>
    </xf>
    <xf numFmtId="3" fontId="12" fillId="0" borderId="0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wrapText="1"/>
    </xf>
    <xf numFmtId="0" fontId="5" fillId="0" borderId="0" xfId="0" applyFont="1" applyBorder="1" applyAlignment="1">
      <alignment wrapText="1"/>
    </xf>
    <xf numFmtId="49" fontId="5" fillId="0" borderId="0" xfId="0" applyNumberFormat="1" applyFont="1" applyFill="1" applyAlignment="1">
      <alignment horizontal="left" wrapText="1"/>
    </xf>
    <xf numFmtId="3" fontId="12" fillId="33" borderId="10" xfId="55" applyNumberFormat="1" applyFont="1" applyFill="1" applyBorder="1" applyAlignment="1">
      <alignment horizontal="center" vertical="center" wrapText="1"/>
      <protection/>
    </xf>
    <xf numFmtId="49" fontId="13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3" fontId="26" fillId="0" borderId="0" xfId="0" applyNumberFormat="1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49" fontId="2" fillId="0" borderId="0" xfId="55" applyNumberFormat="1" applyFont="1" applyProtection="1">
      <alignment wrapText="1"/>
      <protection locked="0"/>
    </xf>
    <xf numFmtId="0" fontId="5" fillId="0" borderId="0" xfId="55" applyFont="1" applyProtection="1">
      <alignment wrapText="1"/>
      <protection locked="0"/>
    </xf>
    <xf numFmtId="0" fontId="11" fillId="0" borderId="0" xfId="55" applyFont="1" applyBorder="1" applyAlignment="1" applyProtection="1">
      <alignment horizontal="center" vertical="top" wrapText="1"/>
      <protection locked="0"/>
    </xf>
    <xf numFmtId="0" fontId="4" fillId="0" borderId="0" xfId="55" applyFont="1" applyBorder="1" applyAlignment="1" applyProtection="1">
      <alignment horizontal="center" vertical="top" wrapText="1"/>
      <protection locked="0"/>
    </xf>
    <xf numFmtId="0" fontId="4" fillId="0" borderId="10" xfId="55" applyFont="1" applyFill="1" applyBorder="1" applyAlignment="1">
      <alignment horizontal="center" vertical="center" wrapText="1"/>
      <protection/>
    </xf>
    <xf numFmtId="49" fontId="14" fillId="0" borderId="10" xfId="55" applyNumberFormat="1" applyFont="1" applyBorder="1" applyAlignment="1">
      <alignment horizontal="center" vertical="center" wrapText="1"/>
      <protection/>
    </xf>
    <xf numFmtId="0" fontId="15" fillId="0" borderId="10" xfId="55" applyFont="1" applyFill="1" applyBorder="1" applyAlignment="1">
      <alignment horizontal="center" vertical="center" wrapText="1"/>
      <protection/>
    </xf>
    <xf numFmtId="0" fontId="14" fillId="0" borderId="10" xfId="55" applyFont="1" applyBorder="1" applyAlignment="1">
      <alignment horizontal="center" vertical="center" wrapText="1"/>
      <protection/>
    </xf>
    <xf numFmtId="0" fontId="14" fillId="0" borderId="0" xfId="55" applyFont="1" applyAlignment="1">
      <alignment horizontal="center" vertical="center" wrapText="1"/>
      <protection/>
    </xf>
    <xf numFmtId="49" fontId="2" fillId="0" borderId="10" xfId="55" applyNumberFormat="1" applyFont="1" applyFill="1" applyBorder="1" applyAlignment="1">
      <alignment horizontal="center" vertical="center" wrapText="1"/>
      <protection/>
    </xf>
    <xf numFmtId="0" fontId="3" fillId="0" borderId="10" xfId="55" applyFont="1" applyFill="1" applyBorder="1" applyAlignment="1">
      <alignment horizontal="left" vertical="center" wrapText="1"/>
      <protection/>
    </xf>
    <xf numFmtId="3" fontId="12" fillId="33" borderId="10" xfId="55" applyNumberFormat="1" applyFont="1" applyFill="1" applyBorder="1" applyAlignment="1" applyProtection="1">
      <alignment horizontal="center" vertical="center" wrapText="1"/>
      <protection locked="0"/>
    </xf>
    <xf numFmtId="4" fontId="12" fillId="33" borderId="10" xfId="55" applyNumberFormat="1" applyFont="1" applyFill="1" applyBorder="1" applyAlignment="1">
      <alignment horizontal="center" vertical="center" wrapText="1"/>
      <protection/>
    </xf>
    <xf numFmtId="190" fontId="13" fillId="33" borderId="10" xfId="55" applyNumberFormat="1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>
      <alignment horizontal="left" vertical="center" wrapText="1"/>
      <protection/>
    </xf>
    <xf numFmtId="3" fontId="12" fillId="33" borderId="10" xfId="55" applyNumberFormat="1" applyFont="1" applyFill="1" applyBorder="1" applyAlignment="1" applyProtection="1">
      <alignment horizontal="center" vertical="center" wrapText="1"/>
      <protection/>
    </xf>
    <xf numFmtId="3" fontId="12" fillId="0" borderId="10" xfId="55" applyNumberFormat="1" applyFont="1" applyFill="1" applyBorder="1" applyAlignment="1" applyProtection="1">
      <alignment horizontal="center" vertical="center" wrapText="1"/>
      <protection locked="0"/>
    </xf>
    <xf numFmtId="3" fontId="13" fillId="33" borderId="10" xfId="55" applyNumberFormat="1" applyFont="1" applyFill="1" applyBorder="1" applyAlignment="1" applyProtection="1">
      <alignment horizontal="center" vertical="center" wrapText="1"/>
      <protection/>
    </xf>
    <xf numFmtId="3" fontId="13" fillId="0" borderId="10" xfId="55" applyNumberFormat="1" applyFont="1" applyFill="1" applyBorder="1" applyAlignment="1" applyProtection="1">
      <alignment horizontal="center" vertical="center" wrapText="1"/>
      <protection locked="0"/>
    </xf>
    <xf numFmtId="3" fontId="13" fillId="33" borderId="10" xfId="55" applyNumberFormat="1" applyFont="1" applyFill="1" applyBorder="1" applyAlignment="1" applyProtection="1">
      <alignment horizontal="center" vertical="center" wrapText="1"/>
      <protection locked="0"/>
    </xf>
    <xf numFmtId="4" fontId="13" fillId="0" borderId="10" xfId="55" applyNumberFormat="1" applyFont="1" applyFill="1" applyBorder="1" applyAlignment="1" applyProtection="1">
      <alignment horizontal="center" vertical="center" wrapText="1"/>
      <protection locked="0"/>
    </xf>
    <xf numFmtId="4" fontId="13" fillId="33" borderId="10" xfId="55" applyNumberFormat="1" applyFont="1" applyFill="1" applyBorder="1" applyAlignment="1" applyProtection="1">
      <alignment horizontal="center" vertical="center" wrapText="1"/>
      <protection/>
    </xf>
    <xf numFmtId="0" fontId="5" fillId="0" borderId="10" xfId="55" applyFont="1" applyBorder="1">
      <alignment wrapText="1"/>
      <protection/>
    </xf>
    <xf numFmtId="3" fontId="12" fillId="0" borderId="10" xfId="55" applyNumberFormat="1" applyFont="1" applyFill="1" applyBorder="1" applyAlignment="1" applyProtection="1">
      <alignment horizontal="center" vertical="center" wrapText="1"/>
      <protection/>
    </xf>
    <xf numFmtId="4" fontId="13" fillId="33" borderId="10" xfId="55" applyNumberFormat="1" applyFont="1" applyFill="1" applyBorder="1" applyAlignment="1" applyProtection="1">
      <alignment horizontal="center" vertical="center" wrapText="1"/>
      <protection locked="0"/>
    </xf>
    <xf numFmtId="3" fontId="5" fillId="0" borderId="0" xfId="55" applyNumberFormat="1" applyFont="1">
      <alignment wrapText="1"/>
      <protection/>
    </xf>
    <xf numFmtId="49" fontId="5" fillId="0" borderId="0" xfId="55" applyNumberFormat="1" applyFont="1" applyFill="1" applyAlignment="1">
      <alignment horizontal="left" wrapText="1"/>
      <protection/>
    </xf>
    <xf numFmtId="0" fontId="5" fillId="0" borderId="0" xfId="55" applyFont="1" applyFill="1">
      <alignment wrapText="1"/>
      <protection/>
    </xf>
    <xf numFmtId="49" fontId="66" fillId="0" borderId="0" xfId="55" applyNumberFormat="1" applyFont="1" applyFill="1" applyAlignment="1">
      <alignment horizontal="left"/>
      <protection/>
    </xf>
    <xf numFmtId="0" fontId="6" fillId="0" borderId="0" xfId="55" applyFont="1" applyAlignment="1">
      <alignment wrapText="1"/>
      <protection/>
    </xf>
    <xf numFmtId="0" fontId="3" fillId="33" borderId="10" xfId="55" applyFont="1" applyFill="1" applyBorder="1" applyAlignment="1">
      <alignment horizontal="center" vertical="center" wrapText="1"/>
      <protection/>
    </xf>
    <xf numFmtId="0" fontId="5" fillId="33" borderId="10" xfId="55" applyFont="1" applyFill="1" applyBorder="1">
      <alignment wrapText="1"/>
      <protection/>
    </xf>
    <xf numFmtId="0" fontId="6" fillId="0" borderId="10" xfId="0" applyFont="1" applyFill="1" applyBorder="1" applyAlignment="1">
      <alignment horizontal="left" vertical="top" wrapText="1"/>
    </xf>
    <xf numFmtId="0" fontId="3" fillId="0" borderId="10" xfId="55" applyFont="1" applyFill="1" applyBorder="1" applyAlignment="1" applyProtection="1">
      <alignment horizontal="center" vertical="center" wrapText="1"/>
      <protection locked="0"/>
    </xf>
    <xf numFmtId="0" fontId="67" fillId="0" borderId="10" xfId="55" applyFont="1" applyFill="1" applyBorder="1" applyAlignment="1" applyProtection="1">
      <alignment horizontal="center" vertical="center" wrapText="1"/>
      <protection locked="0"/>
    </xf>
    <xf numFmtId="49" fontId="2" fillId="0" borderId="12" xfId="55" applyNumberFormat="1" applyFont="1" applyBorder="1" applyAlignment="1" applyProtection="1">
      <alignment horizontal="center" vertical="center" wrapText="1"/>
      <protection locked="0"/>
    </xf>
    <xf numFmtId="49" fontId="2" fillId="0" borderId="10" xfId="55" applyNumberFormat="1" applyFont="1" applyBorder="1" applyAlignment="1" applyProtection="1">
      <alignment horizontal="center" vertical="center" wrapText="1"/>
      <protection locked="0"/>
    </xf>
    <xf numFmtId="0" fontId="68" fillId="34" borderId="10" xfId="55" applyFont="1" applyFill="1" applyBorder="1" applyAlignment="1" applyProtection="1">
      <alignment horizontal="center" vertical="center" wrapText="1"/>
      <protection locked="0"/>
    </xf>
    <xf numFmtId="49" fontId="1" fillId="0" borderId="10" xfId="55" applyNumberFormat="1" applyFont="1" applyBorder="1" applyAlignment="1" applyProtection="1">
      <alignment horizontal="center" vertical="center" wrapText="1"/>
      <protection locked="0"/>
    </xf>
    <xf numFmtId="0" fontId="3" fillId="33" borderId="10" xfId="55" applyFont="1" applyFill="1" applyBorder="1" applyAlignment="1" applyProtection="1">
      <alignment horizontal="left" vertical="center" wrapText="1"/>
      <protection locked="0"/>
    </xf>
    <xf numFmtId="0" fontId="4" fillId="0" borderId="10" xfId="55" applyFont="1" applyFill="1" applyBorder="1" applyAlignment="1" applyProtection="1">
      <alignment horizontal="left" vertical="center" wrapText="1"/>
      <protection locked="0"/>
    </xf>
    <xf numFmtId="0" fontId="15" fillId="0" borderId="10" xfId="55" applyFont="1" applyBorder="1" applyAlignment="1" applyProtection="1">
      <alignment horizontal="center" vertical="center" wrapText="1"/>
      <protection locked="0"/>
    </xf>
    <xf numFmtId="0" fontId="5" fillId="0" borderId="10" xfId="55" applyFont="1" applyBorder="1" applyProtection="1">
      <alignment wrapText="1"/>
      <protection locked="0"/>
    </xf>
    <xf numFmtId="49" fontId="2" fillId="0" borderId="10" xfId="55" applyNumberFormat="1" applyFont="1" applyFill="1" applyBorder="1" applyAlignment="1" applyProtection="1">
      <alignment horizontal="center" vertical="center" wrapText="1"/>
      <protection locked="0"/>
    </xf>
    <xf numFmtId="0" fontId="1" fillId="33" borderId="10" xfId="55" applyFont="1" applyFill="1" applyBorder="1" applyAlignment="1" applyProtection="1">
      <alignment horizontal="left" vertical="center" wrapText="1"/>
      <protection locked="0"/>
    </xf>
    <xf numFmtId="0" fontId="67" fillId="0" borderId="10" xfId="55" applyFont="1" applyFill="1" applyBorder="1" applyAlignment="1" applyProtection="1">
      <alignment horizontal="left" vertical="center" wrapText="1"/>
      <protection locked="0"/>
    </xf>
    <xf numFmtId="0" fontId="2" fillId="0" borderId="10" xfId="55" applyFont="1" applyBorder="1" applyAlignment="1" applyProtection="1">
      <alignment horizontal="left" vertical="center" wrapText="1"/>
      <protection locked="0"/>
    </xf>
    <xf numFmtId="0" fontId="2" fillId="34" borderId="13" xfId="55" applyFont="1" applyFill="1" applyBorder="1" applyAlignment="1" applyProtection="1">
      <alignment horizontal="left" vertical="center" wrapText="1"/>
      <protection locked="0"/>
    </xf>
    <xf numFmtId="0" fontId="10" fillId="33" borderId="10" xfId="55" applyFont="1" applyFill="1" applyBorder="1" applyAlignment="1" applyProtection="1">
      <alignment horizontal="left" vertical="center" wrapText="1"/>
      <protection locked="0"/>
    </xf>
    <xf numFmtId="0" fontId="15" fillId="33" borderId="10" xfId="55" applyFont="1" applyFill="1" applyBorder="1" applyAlignment="1" applyProtection="1">
      <alignment horizontal="center" vertical="center" wrapText="1"/>
      <protection/>
    </xf>
    <xf numFmtId="3" fontId="3" fillId="33" borderId="10" xfId="55" applyNumberFormat="1" applyFont="1" applyFill="1" applyBorder="1" applyAlignment="1" applyProtection="1">
      <alignment horizontal="center" vertical="center" wrapText="1"/>
      <protection/>
    </xf>
    <xf numFmtId="4" fontId="15" fillId="0" borderId="10" xfId="55" applyNumberFormat="1" applyFont="1" applyBorder="1" applyAlignment="1" applyProtection="1">
      <alignment horizontal="center" vertical="center" wrapText="1"/>
      <protection locked="0"/>
    </xf>
    <xf numFmtId="4" fontId="12" fillId="0" borderId="10" xfId="55" applyNumberFormat="1" applyFont="1" applyFill="1" applyBorder="1" applyAlignment="1" applyProtection="1">
      <alignment horizontal="center" vertical="center" wrapText="1"/>
      <protection locked="0"/>
    </xf>
    <xf numFmtId="4" fontId="3" fillId="0" borderId="10" xfId="55" applyNumberFormat="1" applyFont="1" applyFill="1" applyBorder="1" applyAlignment="1" applyProtection="1">
      <alignment horizontal="center" vertical="center" wrapText="1"/>
      <protection locked="0"/>
    </xf>
    <xf numFmtId="4" fontId="5" fillId="0" borderId="10" xfId="55" applyNumberFormat="1" applyFont="1" applyBorder="1" applyAlignment="1" applyProtection="1">
      <alignment horizontal="center" wrapText="1"/>
      <protection locked="0"/>
    </xf>
    <xf numFmtId="0" fontId="5" fillId="0" borderId="10" xfId="55" applyFont="1" applyBorder="1" applyAlignment="1" applyProtection="1">
      <alignment horizontal="center" wrapText="1"/>
      <protection locked="0"/>
    </xf>
    <xf numFmtId="4" fontId="5" fillId="0" borderId="10" xfId="55" applyNumberFormat="1" applyFont="1" applyFill="1" applyBorder="1" applyAlignment="1" applyProtection="1">
      <alignment horizontal="center" wrapText="1"/>
      <protection locked="0"/>
    </xf>
    <xf numFmtId="0" fontId="5" fillId="0" borderId="10" xfId="55" applyFont="1" applyFill="1" applyBorder="1" applyAlignment="1" applyProtection="1">
      <alignment horizontal="center" wrapText="1"/>
      <protection locked="0"/>
    </xf>
    <xf numFmtId="4" fontId="3" fillId="33" borderId="10" xfId="55" applyNumberFormat="1" applyFont="1" applyFill="1" applyBorder="1" applyAlignment="1" applyProtection="1">
      <alignment horizontal="center" vertical="center" wrapText="1"/>
      <protection/>
    </xf>
    <xf numFmtId="4" fontId="12" fillId="33" borderId="10" xfId="55" applyNumberFormat="1" applyFont="1" applyFill="1" applyBorder="1" applyAlignment="1" applyProtection="1">
      <alignment horizontal="center" vertical="center" wrapText="1"/>
      <protection/>
    </xf>
    <xf numFmtId="4" fontId="15" fillId="33" borderId="10" xfId="55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wrapText="1"/>
      <protection locked="0"/>
    </xf>
    <xf numFmtId="0" fontId="4" fillId="0" borderId="10" xfId="55" applyFont="1" applyFill="1" applyBorder="1" applyAlignment="1" applyProtection="1">
      <alignment horizontal="center" vertical="center" wrapText="1"/>
      <protection locked="0"/>
    </xf>
    <xf numFmtId="49" fontId="14" fillId="0" borderId="10" xfId="55" applyNumberFormat="1" applyFont="1" applyBorder="1" applyAlignment="1" applyProtection="1">
      <alignment horizontal="center" vertical="center" wrapText="1"/>
      <protection locked="0"/>
    </xf>
    <xf numFmtId="0" fontId="15" fillId="0" borderId="10" xfId="55" applyFont="1" applyFill="1" applyBorder="1" applyAlignment="1" applyProtection="1">
      <alignment horizontal="center" vertical="center" wrapText="1"/>
      <protection locked="0"/>
    </xf>
    <xf numFmtId="0" fontId="14" fillId="0" borderId="10" xfId="55" applyFont="1" applyBorder="1" applyAlignment="1" applyProtection="1">
      <alignment horizontal="center" vertical="center" wrapText="1"/>
      <protection locked="0"/>
    </xf>
    <xf numFmtId="0" fontId="3" fillId="0" borderId="10" xfId="55" applyFont="1" applyFill="1" applyBorder="1" applyAlignment="1" applyProtection="1">
      <alignment horizontal="left" vertical="center" wrapText="1"/>
      <protection locked="0"/>
    </xf>
    <xf numFmtId="190" fontId="13" fillId="33" borderId="10" xfId="55" applyNumberFormat="1" applyFont="1" applyFill="1" applyBorder="1" applyAlignment="1" applyProtection="1">
      <alignment horizontal="center" vertical="center" wrapText="1"/>
      <protection locked="0"/>
    </xf>
    <xf numFmtId="49" fontId="17" fillId="0" borderId="10" xfId="0" applyNumberFormat="1" applyFont="1" applyFill="1" applyBorder="1" applyAlignment="1" applyProtection="1">
      <alignment/>
      <protection locked="0"/>
    </xf>
    <xf numFmtId="49" fontId="17" fillId="0" borderId="10" xfId="0" applyNumberFormat="1" applyFont="1" applyFill="1" applyBorder="1" applyAlignment="1" applyProtection="1">
      <alignment wrapText="1"/>
      <protection locked="0"/>
    </xf>
    <xf numFmtId="0" fontId="5" fillId="0" borderId="10" xfId="0" applyFont="1" applyBorder="1" applyAlignment="1" applyProtection="1">
      <alignment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left" vertical="center" wrapText="1"/>
      <protection locked="0"/>
    </xf>
    <xf numFmtId="4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10" xfId="0" applyNumberFormat="1" applyFont="1" applyBorder="1" applyAlignment="1" applyProtection="1">
      <alignment horizontal="center" vertical="center" wrapText="1"/>
      <protection locked="0"/>
    </xf>
    <xf numFmtId="0" fontId="14" fillId="0" borderId="0" xfId="55" applyFont="1" applyAlignment="1" applyProtection="1">
      <alignment horizontal="center" vertical="center" wrapText="1"/>
      <protection locked="0"/>
    </xf>
    <xf numFmtId="49" fontId="5" fillId="0" borderId="0" xfId="55" applyNumberFormat="1" applyFont="1" applyProtection="1">
      <alignment wrapText="1"/>
      <protection locked="0"/>
    </xf>
    <xf numFmtId="3" fontId="5" fillId="0" borderId="0" xfId="55" applyNumberFormat="1" applyFont="1" applyProtection="1">
      <alignment wrapText="1"/>
      <protection locked="0"/>
    </xf>
    <xf numFmtId="49" fontId="5" fillId="0" borderId="0" xfId="55" applyNumberFormat="1" applyFont="1" applyFill="1" applyAlignment="1" applyProtection="1">
      <alignment horizontal="left" wrapText="1"/>
      <protection locked="0"/>
    </xf>
    <xf numFmtId="0" fontId="5" fillId="0" borderId="0" xfId="55" applyFont="1" applyFill="1" applyProtection="1">
      <alignment wrapText="1"/>
      <protection locked="0"/>
    </xf>
    <xf numFmtId="49" fontId="5" fillId="0" borderId="0" xfId="0" applyNumberFormat="1" applyFont="1" applyFill="1" applyAlignment="1" applyProtection="1">
      <alignment horizontal="left" wrapText="1"/>
      <protection locked="0"/>
    </xf>
    <xf numFmtId="0" fontId="5" fillId="0" borderId="0" xfId="0" applyFont="1" applyFill="1" applyAlignment="1" applyProtection="1">
      <alignment wrapText="1"/>
      <protection locked="0"/>
    </xf>
    <xf numFmtId="49" fontId="5" fillId="0" borderId="0" xfId="0" applyNumberFormat="1" applyFont="1" applyFill="1" applyAlignment="1" applyProtection="1">
      <alignment wrapText="1"/>
      <protection locked="0"/>
    </xf>
    <xf numFmtId="49" fontId="66" fillId="0" borderId="0" xfId="55" applyNumberFormat="1" applyFont="1" applyFill="1" applyAlignment="1" applyProtection="1">
      <alignment horizontal="left"/>
      <protection locked="0"/>
    </xf>
    <xf numFmtId="0" fontId="6" fillId="0" borderId="0" xfId="55" applyFont="1" applyAlignment="1" applyProtection="1">
      <alignment wrapText="1"/>
      <protection locked="0"/>
    </xf>
    <xf numFmtId="3" fontId="3" fillId="33" borderId="10" xfId="55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55" applyFont="1" applyAlignment="1" applyProtection="1">
      <alignment/>
      <protection locked="0"/>
    </xf>
    <xf numFmtId="0" fontId="7" fillId="0" borderId="0" xfId="55" applyFont="1" applyAlignment="1" applyProtection="1">
      <alignment horizontal="center" vertical="top" wrapText="1"/>
      <protection locked="0"/>
    </xf>
    <xf numFmtId="0" fontId="7" fillId="0" borderId="0" xfId="55" applyFont="1" applyBorder="1" applyAlignment="1" applyProtection="1">
      <alignment horizontal="right" vertical="top" wrapText="1"/>
      <protection locked="0"/>
    </xf>
    <xf numFmtId="0" fontId="65" fillId="0" borderId="0" xfId="55" applyFont="1" applyBorder="1" applyAlignment="1" applyProtection="1">
      <alignment horizontal="center" vertical="top"/>
      <protection locked="0"/>
    </xf>
    <xf numFmtId="0" fontId="65" fillId="0" borderId="0" xfId="55" applyFont="1" applyAlignment="1" applyProtection="1">
      <alignment vertical="top"/>
      <protection locked="0"/>
    </xf>
    <xf numFmtId="49" fontId="1" fillId="0" borderId="0" xfId="55" applyNumberFormat="1" applyFont="1" applyBorder="1" applyAlignment="1" applyProtection="1">
      <alignment horizontal="center" vertical="center" wrapText="1"/>
      <protection locked="0"/>
    </xf>
    <xf numFmtId="0" fontId="10" fillId="0" borderId="0" xfId="55" applyFont="1" applyBorder="1" applyAlignment="1" applyProtection="1">
      <alignment horizontal="left" vertical="center" wrapText="1"/>
      <protection locked="0"/>
    </xf>
    <xf numFmtId="3" fontId="3" fillId="0" borderId="0" xfId="55" applyNumberFormat="1" applyFont="1" applyBorder="1" applyAlignment="1" applyProtection="1">
      <alignment horizontal="center" vertical="center" wrapText="1"/>
      <protection locked="0"/>
    </xf>
    <xf numFmtId="49" fontId="5" fillId="0" borderId="0" xfId="55" applyNumberFormat="1" applyFont="1" applyAlignment="1" applyProtection="1">
      <alignment/>
      <protection locked="0"/>
    </xf>
    <xf numFmtId="0" fontId="5" fillId="0" borderId="0" xfId="55" applyFont="1" applyAlignment="1" applyProtection="1">
      <alignment horizontal="left"/>
      <protection locked="0"/>
    </xf>
    <xf numFmtId="0" fontId="5" fillId="0" borderId="0" xfId="55" applyFont="1" applyAlignment="1" applyProtection="1">
      <alignment wrapText="1"/>
      <protection locked="0"/>
    </xf>
    <xf numFmtId="0" fontId="5" fillId="0" borderId="10" xfId="55" applyFont="1" applyBorder="1" applyAlignment="1">
      <alignment horizontal="center" wrapText="1"/>
      <protection/>
    </xf>
    <xf numFmtId="0" fontId="5" fillId="0" borderId="10" xfId="55" applyFont="1" applyBorder="1" applyAlignment="1">
      <alignment vertical="top" wrapText="1"/>
      <protection/>
    </xf>
    <xf numFmtId="0" fontId="4" fillId="0" borderId="0" xfId="0" applyFont="1" applyBorder="1" applyAlignment="1" applyProtection="1">
      <alignment horizontal="center" vertical="top" wrapText="1"/>
      <protection locked="0"/>
    </xf>
    <xf numFmtId="0" fontId="5" fillId="0" borderId="11" xfId="0" applyFont="1" applyFill="1" applyBorder="1" applyAlignment="1" applyProtection="1">
      <alignment horizontal="center"/>
      <protection locked="0"/>
    </xf>
    <xf numFmtId="0" fontId="5" fillId="33" borderId="0" xfId="0" applyFont="1" applyFill="1" applyAlignment="1" applyProtection="1">
      <alignment horizontal="center" wrapText="1"/>
      <protection locked="0"/>
    </xf>
    <xf numFmtId="49" fontId="20" fillId="0" borderId="0" xfId="0" applyNumberFormat="1" applyFont="1" applyFill="1" applyAlignment="1" applyProtection="1">
      <alignment horizontal="left" wrapText="1"/>
      <protection locked="0"/>
    </xf>
    <xf numFmtId="49" fontId="5" fillId="0" borderId="0" xfId="0" applyNumberFormat="1" applyFont="1" applyFill="1" applyAlignment="1" applyProtection="1">
      <alignment horizontal="left" wrapText="1"/>
      <protection locked="0"/>
    </xf>
    <xf numFmtId="49" fontId="17" fillId="0" borderId="0" xfId="55" applyNumberFormat="1" applyFont="1" applyAlignment="1" applyProtection="1">
      <alignment horizontal="left" wrapText="1"/>
      <protection locked="0"/>
    </xf>
    <xf numFmtId="191" fontId="5" fillId="0" borderId="0" xfId="55" applyNumberFormat="1" applyFont="1" applyFill="1" applyAlignment="1" applyProtection="1">
      <alignment horizontal="left" wrapText="1"/>
      <protection locked="0"/>
    </xf>
    <xf numFmtId="0" fontId="4" fillId="0" borderId="14" xfId="55" applyFont="1" applyFill="1" applyBorder="1" applyAlignment="1" applyProtection="1">
      <alignment horizontal="center" vertical="center" wrapText="1"/>
      <protection locked="0"/>
    </xf>
    <xf numFmtId="0" fontId="4" fillId="0" borderId="15" xfId="55" applyFont="1" applyFill="1" applyBorder="1" applyAlignment="1" applyProtection="1">
      <alignment horizontal="center" vertical="center" wrapText="1"/>
      <protection locked="0"/>
    </xf>
    <xf numFmtId="0" fontId="4" fillId="0" borderId="12" xfId="55" applyFont="1" applyFill="1" applyBorder="1" applyAlignment="1" applyProtection="1">
      <alignment horizontal="center" vertical="center" wrapText="1"/>
      <protection locked="0"/>
    </xf>
    <xf numFmtId="0" fontId="4" fillId="0" borderId="10" xfId="55" applyFont="1" applyFill="1" applyBorder="1" applyAlignment="1" applyProtection="1">
      <alignment horizontal="center" vertical="center" wrapText="1"/>
      <protection locked="0"/>
    </xf>
    <xf numFmtId="0" fontId="4" fillId="0" borderId="10" xfId="55" applyFont="1" applyBorder="1" applyAlignment="1" applyProtection="1">
      <alignment horizontal="center" vertical="center" wrapText="1"/>
      <protection locked="0"/>
    </xf>
    <xf numFmtId="49" fontId="5" fillId="0" borderId="0" xfId="55" applyNumberFormat="1" applyFont="1" applyFill="1" applyAlignment="1" applyProtection="1">
      <alignment horizontal="left" wrapText="1"/>
      <protection locked="0"/>
    </xf>
    <xf numFmtId="0" fontId="6" fillId="0" borderId="11" xfId="0" applyFont="1" applyBorder="1" applyAlignment="1" applyProtection="1">
      <alignment horizontal="left" wrapText="1"/>
      <protection locked="0"/>
    </xf>
    <xf numFmtId="49" fontId="2" fillId="0" borderId="10" xfId="55" applyNumberFormat="1" applyFont="1" applyBorder="1" applyAlignment="1" applyProtection="1">
      <alignment horizontal="center" vertical="center" wrapText="1"/>
      <protection locked="0"/>
    </xf>
    <xf numFmtId="0" fontId="69" fillId="0" borderId="0" xfId="55" applyFont="1" applyAlignment="1" applyProtection="1">
      <alignment horizontal="left" wrapText="1"/>
      <protection locked="0"/>
    </xf>
    <xf numFmtId="0" fontId="5" fillId="0" borderId="0" xfId="0" applyFont="1" applyAlignment="1" applyProtection="1">
      <alignment horizontal="center" wrapText="1"/>
      <protection locked="0"/>
    </xf>
    <xf numFmtId="0" fontId="7" fillId="0" borderId="0" xfId="0" applyFont="1" applyAlignment="1" applyProtection="1">
      <alignment horizontal="center" vertical="top" wrapText="1"/>
      <protection locked="0"/>
    </xf>
    <xf numFmtId="0" fontId="7" fillId="0" borderId="11" xfId="0" applyFont="1" applyFill="1" applyBorder="1" applyAlignment="1" applyProtection="1">
      <alignment horizontal="center" vertical="top" wrapText="1"/>
      <protection locked="0"/>
    </xf>
    <xf numFmtId="0" fontId="11" fillId="0" borderId="0" xfId="55" applyFont="1" applyBorder="1" applyAlignment="1" applyProtection="1">
      <alignment horizontal="center" vertical="top" wrapText="1"/>
      <protection locked="0"/>
    </xf>
    <xf numFmtId="0" fontId="4" fillId="0" borderId="14" xfId="55" applyFont="1" applyBorder="1" applyAlignment="1" applyProtection="1">
      <alignment horizontal="center" vertical="center" wrapText="1"/>
      <protection locked="0"/>
    </xf>
    <xf numFmtId="0" fontId="4" fillId="0" borderId="12" xfId="55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49" fontId="17" fillId="0" borderId="0" xfId="55" applyNumberFormat="1" applyFont="1" applyAlignment="1">
      <alignment horizontal="left" wrapText="1"/>
      <protection/>
    </xf>
    <xf numFmtId="191" fontId="5" fillId="0" borderId="0" xfId="55" applyNumberFormat="1" applyFont="1" applyFill="1" applyAlignment="1">
      <alignment horizontal="left" wrapText="1"/>
      <protection/>
    </xf>
    <xf numFmtId="49" fontId="20" fillId="0" borderId="0" xfId="0" applyNumberFormat="1" applyFont="1" applyFill="1" applyAlignment="1">
      <alignment horizontal="left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55" applyFont="1" applyFill="1" applyBorder="1" applyAlignment="1">
      <alignment horizontal="center" vertical="center" wrapText="1"/>
      <protection/>
    </xf>
    <xf numFmtId="0" fontId="4" fillId="0" borderId="15" xfId="55" applyFont="1" applyFill="1" applyBorder="1" applyAlignment="1">
      <alignment horizontal="center" vertical="center" wrapText="1"/>
      <protection/>
    </xf>
    <xf numFmtId="0" fontId="4" fillId="0" borderId="12" xfId="55" applyFont="1" applyFill="1" applyBorder="1" applyAlignment="1">
      <alignment horizontal="center" vertical="center" wrapText="1"/>
      <protection/>
    </xf>
    <xf numFmtId="0" fontId="4" fillId="0" borderId="10" xfId="55" applyFont="1" applyFill="1" applyBorder="1" applyAlignment="1">
      <alignment horizontal="center" vertical="center" wrapText="1"/>
      <protection/>
    </xf>
    <xf numFmtId="0" fontId="4" fillId="0" borderId="10" xfId="55" applyFont="1" applyBorder="1" applyAlignment="1">
      <alignment horizontal="center" vertical="center" wrapText="1"/>
      <protection/>
    </xf>
    <xf numFmtId="49" fontId="5" fillId="0" borderId="0" xfId="0" applyNumberFormat="1" applyFont="1" applyFill="1" applyAlignment="1">
      <alignment horizontal="left" wrapText="1"/>
    </xf>
    <xf numFmtId="0" fontId="4" fillId="0" borderId="14" xfId="55" applyFont="1" applyBorder="1" applyAlignment="1">
      <alignment horizontal="center" vertical="center" wrapText="1"/>
      <protection/>
    </xf>
    <xf numFmtId="0" fontId="4" fillId="0" borderId="12" xfId="55" applyFont="1" applyBorder="1" applyAlignment="1">
      <alignment horizontal="center" vertical="center" wrapText="1"/>
      <protection/>
    </xf>
    <xf numFmtId="49" fontId="2" fillId="0" borderId="10" xfId="55" applyNumberFormat="1" applyFont="1" applyBorder="1" applyAlignment="1">
      <alignment horizontal="center" vertical="center" wrapText="1"/>
      <protection/>
    </xf>
    <xf numFmtId="0" fontId="70" fillId="0" borderId="10" xfId="55" applyFont="1" applyBorder="1" applyAlignment="1" applyProtection="1">
      <alignment horizontal="center" vertical="center" wrapText="1"/>
      <protection locked="0"/>
    </xf>
    <xf numFmtId="0" fontId="3" fillId="0" borderId="10" xfId="55" applyFont="1" applyFill="1" applyBorder="1" applyAlignment="1" applyProtection="1">
      <alignment horizontal="center" vertical="center" wrapText="1"/>
      <protection locked="0"/>
    </xf>
    <xf numFmtId="49" fontId="1" fillId="0" borderId="14" xfId="55" applyNumberFormat="1" applyFont="1" applyFill="1" applyBorder="1" applyAlignment="1" applyProtection="1">
      <alignment horizontal="center" vertical="center" wrapText="1"/>
      <protection locked="0"/>
    </xf>
    <xf numFmtId="49" fontId="1" fillId="0" borderId="15" xfId="55" applyNumberFormat="1" applyFont="1" applyFill="1" applyBorder="1" applyAlignment="1" applyProtection="1">
      <alignment horizontal="center" vertical="center" wrapText="1"/>
      <protection locked="0"/>
    </xf>
    <xf numFmtId="49" fontId="1" fillId="0" borderId="12" xfId="55" applyNumberFormat="1" applyFont="1" applyFill="1" applyBorder="1" applyAlignment="1" applyProtection="1">
      <alignment horizontal="center" vertical="center" wrapText="1"/>
      <protection locked="0"/>
    </xf>
    <xf numFmtId="0" fontId="3" fillId="0" borderId="16" xfId="55" applyFont="1" applyFill="1" applyBorder="1" applyAlignment="1" applyProtection="1">
      <alignment horizontal="center" vertical="center" wrapText="1"/>
      <protection locked="0"/>
    </xf>
    <xf numFmtId="0" fontId="3" fillId="0" borderId="17" xfId="55" applyFont="1" applyFill="1" applyBorder="1" applyAlignment="1" applyProtection="1">
      <alignment horizontal="center" vertical="center" wrapText="1"/>
      <protection locked="0"/>
    </xf>
    <xf numFmtId="0" fontId="3" fillId="0" borderId="18" xfId="55" applyFont="1" applyFill="1" applyBorder="1" applyAlignment="1" applyProtection="1">
      <alignment horizontal="center" vertical="center" wrapText="1"/>
      <protection locked="0"/>
    </xf>
    <xf numFmtId="0" fontId="3" fillId="0" borderId="19" xfId="55" applyFont="1" applyFill="1" applyBorder="1" applyAlignment="1" applyProtection="1">
      <alignment horizontal="center" vertical="center" wrapText="1"/>
      <protection locked="0"/>
    </xf>
    <xf numFmtId="0" fontId="3" fillId="0" borderId="11" xfId="55" applyFont="1" applyFill="1" applyBorder="1" applyAlignment="1" applyProtection="1">
      <alignment horizontal="center" vertical="center" wrapText="1"/>
      <protection locked="0"/>
    </xf>
    <xf numFmtId="0" fontId="3" fillId="0" borderId="20" xfId="55" applyFont="1" applyFill="1" applyBorder="1" applyAlignment="1" applyProtection="1">
      <alignment horizontal="center" vertical="center" wrapText="1"/>
      <protection locked="0"/>
    </xf>
    <xf numFmtId="0" fontId="7" fillId="0" borderId="0" xfId="55" applyFont="1" applyAlignment="1" applyProtection="1">
      <alignment horizontal="center" vertical="top" wrapText="1"/>
      <protection locked="0"/>
    </xf>
    <xf numFmtId="0" fontId="65" fillId="0" borderId="11" xfId="55" applyFont="1" applyBorder="1" applyAlignment="1" applyProtection="1">
      <alignment horizontal="center" vertical="top"/>
      <protection locked="0"/>
    </xf>
    <xf numFmtId="0" fontId="4" fillId="0" borderId="0" xfId="55" applyFont="1" applyBorder="1" applyAlignment="1" applyProtection="1">
      <alignment horizontal="center" vertical="top" wrapText="1"/>
      <protection locked="0"/>
    </xf>
    <xf numFmtId="0" fontId="3" fillId="0" borderId="14" xfId="55" applyFont="1" applyFill="1" applyBorder="1" applyAlignment="1" applyProtection="1">
      <alignment horizontal="center" vertical="center" wrapText="1"/>
      <protection locked="0"/>
    </xf>
    <xf numFmtId="0" fontId="3" fillId="0" borderId="12" xfId="55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center" vertical="top" wrapText="1"/>
    </xf>
    <xf numFmtId="49" fontId="66" fillId="0" borderId="0" xfId="0" applyNumberFormat="1" applyFont="1" applyAlignment="1">
      <alignment horizontal="left" wrapText="1"/>
    </xf>
    <xf numFmtId="0" fontId="7" fillId="0" borderId="11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2" fontId="19" fillId="0" borderId="13" xfId="0" applyNumberFormat="1" applyFont="1" applyBorder="1" applyAlignment="1">
      <alignment horizontal="center" vertical="top" wrapText="1"/>
    </xf>
    <xf numFmtId="2" fontId="19" fillId="0" borderId="21" xfId="0" applyNumberFormat="1" applyFont="1" applyBorder="1" applyAlignment="1">
      <alignment horizontal="center" vertical="top" wrapText="1"/>
    </xf>
  </cellXfs>
  <cellStyles count="7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4" xfId="53"/>
    <cellStyle name="Обычный 2" xfId="54"/>
    <cellStyle name="Обычный 3" xfId="55"/>
    <cellStyle name="Обычный 36" xfId="56"/>
    <cellStyle name="Обычный 4" xfId="57"/>
    <cellStyle name="Обычный 41" xfId="58"/>
    <cellStyle name="Обычный 5" xfId="59"/>
    <cellStyle name="Обычный 6" xfId="60"/>
    <cellStyle name="Обычный 67" xfId="61"/>
    <cellStyle name="Обычный 70" xfId="62"/>
    <cellStyle name="Обычный 76" xfId="63"/>
    <cellStyle name="Обычный 79" xfId="64"/>
    <cellStyle name="Обычный 8" xfId="65"/>
    <cellStyle name="Обычный 84" xfId="66"/>
    <cellStyle name="Обычный 86" xfId="67"/>
    <cellStyle name="Обычный 87" xfId="68"/>
    <cellStyle name="Обычный 90" xfId="69"/>
    <cellStyle name="Обычный 93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Процентный 2" xfId="76"/>
    <cellStyle name="Процентный 2 2" xfId="77"/>
    <cellStyle name="Процентный 2 3" xfId="78"/>
    <cellStyle name="Процентный 2 4" xfId="79"/>
    <cellStyle name="Процентный 3" xfId="80"/>
    <cellStyle name="Связанная ячейка" xfId="81"/>
    <cellStyle name="Текст предупреждения" xfId="82"/>
    <cellStyle name="Comma" xfId="83"/>
    <cellStyle name="Comma [0]" xfId="84"/>
    <cellStyle name="Хороший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7"/>
  <sheetViews>
    <sheetView tabSelected="1" zoomScalePageLayoutView="0" workbookViewId="0" topLeftCell="A1">
      <selection activeCell="E5" sqref="E5:O5"/>
    </sheetView>
  </sheetViews>
  <sheetFormatPr defaultColWidth="9.140625" defaultRowHeight="12.75"/>
  <cols>
    <col min="1" max="1" width="6.28125" style="131" customWidth="1"/>
    <col min="2" max="2" width="30.8515625" style="54" customWidth="1"/>
    <col min="3" max="3" width="7.140625" style="54" customWidth="1"/>
    <col min="4" max="4" width="8.00390625" style="54" customWidth="1"/>
    <col min="5" max="5" width="7.140625" style="54" customWidth="1"/>
    <col min="6" max="6" width="8.421875" style="54" customWidth="1"/>
    <col min="7" max="7" width="7.8515625" style="54" customWidth="1"/>
    <col min="8" max="8" width="5.8515625" style="54" customWidth="1"/>
    <col min="9" max="9" width="8.8515625" style="54" customWidth="1"/>
    <col min="10" max="10" width="7.57421875" style="54" customWidth="1"/>
    <col min="11" max="11" width="6.7109375" style="54" customWidth="1"/>
    <col min="12" max="12" width="6.00390625" style="54" customWidth="1"/>
    <col min="13" max="14" width="6.421875" style="54" customWidth="1"/>
    <col min="15" max="15" width="7.7109375" style="54" customWidth="1"/>
    <col min="16" max="16" width="8.140625" style="54" customWidth="1"/>
    <col min="17" max="17" width="8.421875" style="54" customWidth="1"/>
    <col min="18" max="18" width="10.140625" style="54" customWidth="1"/>
    <col min="19" max="19" width="11.28125" style="54" customWidth="1"/>
    <col min="20" max="20" width="9.28125" style="54" customWidth="1"/>
    <col min="21" max="21" width="9.8515625" style="54" customWidth="1"/>
    <col min="22" max="22" width="8.421875" style="54" customWidth="1"/>
    <col min="23" max="23" width="11.28125" style="54" customWidth="1"/>
    <col min="24" max="24" width="10.57421875" style="54" customWidth="1"/>
    <col min="25" max="26" width="13.00390625" style="54" customWidth="1"/>
    <col min="27" max="27" width="12.00390625" style="54" customWidth="1"/>
    <col min="28" max="28" width="9.421875" style="54" customWidth="1"/>
    <col min="29" max="16384" width="9.140625" style="54" customWidth="1"/>
  </cols>
  <sheetData>
    <row r="1" spans="1:27" s="12" customFormat="1" ht="12.75" customHeight="1">
      <c r="A1" s="17"/>
      <c r="Z1" s="170" t="s">
        <v>22</v>
      </c>
      <c r="AA1" s="170"/>
    </row>
    <row r="2" spans="1:21" s="12" customFormat="1" ht="15.75">
      <c r="A2" s="11"/>
      <c r="B2" s="171" t="s">
        <v>168</v>
      </c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</row>
    <row r="3" spans="1:21" s="14" customFormat="1" ht="15.75" customHeight="1">
      <c r="A3" s="13"/>
      <c r="C3" s="15"/>
      <c r="D3" s="15"/>
      <c r="E3" s="15"/>
      <c r="F3" s="15"/>
      <c r="G3" s="15"/>
      <c r="H3" s="15" t="s">
        <v>15</v>
      </c>
      <c r="I3" s="172" t="s">
        <v>179</v>
      </c>
      <c r="J3" s="172"/>
      <c r="K3" s="172"/>
      <c r="L3" s="172"/>
      <c r="M3" s="172"/>
      <c r="N3" s="172"/>
      <c r="O3" s="172"/>
      <c r="P3" s="15"/>
      <c r="Q3" s="15"/>
      <c r="R3" s="15"/>
      <c r="S3" s="15"/>
      <c r="T3" s="15"/>
      <c r="U3" s="15"/>
    </row>
    <row r="4" spans="1:21" s="12" customFormat="1" ht="15.75" customHeight="1">
      <c r="A4" s="11"/>
      <c r="B4" s="16"/>
      <c r="C4" s="16"/>
      <c r="D4" s="16"/>
      <c r="E4" s="16"/>
      <c r="F4" s="16"/>
      <c r="G4" s="16"/>
      <c r="H4" s="154"/>
      <c r="I4" s="154"/>
      <c r="J4" s="154"/>
      <c r="K4" s="154"/>
      <c r="L4" s="154"/>
      <c r="M4" s="154"/>
      <c r="N4" s="154"/>
      <c r="O4" s="154"/>
      <c r="P4" s="154"/>
      <c r="Q4" s="16"/>
      <c r="R4" s="16"/>
      <c r="S4" s="16"/>
      <c r="T4" s="16"/>
      <c r="U4" s="16"/>
    </row>
    <row r="5" spans="1:20" s="12" customFormat="1" ht="12.75">
      <c r="A5" s="17"/>
      <c r="B5" s="18" t="s">
        <v>14</v>
      </c>
      <c r="C5" s="19"/>
      <c r="D5" s="19"/>
      <c r="E5" s="155" t="s">
        <v>180</v>
      </c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9"/>
      <c r="Q5" s="19"/>
      <c r="R5" s="19"/>
      <c r="S5" s="19"/>
      <c r="T5" s="19"/>
    </row>
    <row r="6" spans="1:15" s="12" customFormat="1" ht="12.75" customHeight="1">
      <c r="A6" s="17"/>
      <c r="E6" s="156" t="s">
        <v>88</v>
      </c>
      <c r="F6" s="156"/>
      <c r="G6" s="156"/>
      <c r="H6" s="156"/>
      <c r="I6" s="156"/>
      <c r="J6" s="156"/>
      <c r="K6" s="156"/>
      <c r="L6" s="156"/>
      <c r="M6" s="156"/>
      <c r="N6" s="156"/>
      <c r="O6" s="156"/>
    </row>
    <row r="7" spans="1:27" ht="15.75" customHeight="1">
      <c r="A7" s="53"/>
      <c r="B7" s="55"/>
      <c r="C7" s="173"/>
      <c r="D7" s="173"/>
      <c r="E7" s="173"/>
      <c r="F7" s="173"/>
      <c r="G7" s="173"/>
      <c r="H7" s="173"/>
      <c r="I7" s="173"/>
      <c r="J7" s="173"/>
      <c r="K7" s="56"/>
      <c r="L7" s="56"/>
      <c r="M7" s="56"/>
      <c r="N7" s="56"/>
      <c r="O7" s="56"/>
      <c r="P7" s="56"/>
      <c r="Q7" s="56"/>
      <c r="R7" s="56"/>
      <c r="S7" s="56"/>
      <c r="T7" s="56"/>
      <c r="U7" s="55"/>
      <c r="V7" s="55"/>
      <c r="W7" s="55"/>
      <c r="X7" s="55"/>
      <c r="Y7" s="55"/>
      <c r="Z7" s="55"/>
      <c r="AA7" s="12" t="s">
        <v>35</v>
      </c>
    </row>
    <row r="8" spans="1:26" ht="12.75">
      <c r="A8" s="53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</row>
    <row r="9" spans="1:28" ht="21.75" customHeight="1">
      <c r="A9" s="168" t="s">
        <v>1</v>
      </c>
      <c r="B9" s="165" t="s">
        <v>71</v>
      </c>
      <c r="C9" s="164" t="s">
        <v>38</v>
      </c>
      <c r="D9" s="164"/>
      <c r="E9" s="164" t="s">
        <v>96</v>
      </c>
      <c r="F9" s="164"/>
      <c r="G9" s="164" t="s">
        <v>19</v>
      </c>
      <c r="H9" s="164" t="s">
        <v>18</v>
      </c>
      <c r="I9" s="164"/>
      <c r="J9" s="164"/>
      <c r="K9" s="164"/>
      <c r="L9" s="164"/>
      <c r="M9" s="164"/>
      <c r="N9" s="164"/>
      <c r="O9" s="161" t="s">
        <v>28</v>
      </c>
      <c r="P9" s="164" t="s">
        <v>90</v>
      </c>
      <c r="Q9" s="164"/>
      <c r="R9" s="164"/>
      <c r="S9" s="164"/>
      <c r="T9" s="164"/>
      <c r="U9" s="164"/>
      <c r="V9" s="164"/>
      <c r="W9" s="161" t="s">
        <v>49</v>
      </c>
      <c r="X9" s="164" t="s">
        <v>50</v>
      </c>
      <c r="Y9" s="165" t="s">
        <v>0</v>
      </c>
      <c r="Z9" s="165"/>
      <c r="AA9" s="161" t="s">
        <v>97</v>
      </c>
      <c r="AB9" s="161" t="s">
        <v>98</v>
      </c>
    </row>
    <row r="10" spans="1:28" ht="12.75">
      <c r="A10" s="168"/>
      <c r="B10" s="165"/>
      <c r="C10" s="164"/>
      <c r="D10" s="164"/>
      <c r="E10" s="164"/>
      <c r="F10" s="164"/>
      <c r="G10" s="164"/>
      <c r="H10" s="164" t="s">
        <v>39</v>
      </c>
      <c r="I10" s="164" t="s">
        <v>40</v>
      </c>
      <c r="J10" s="164" t="s">
        <v>11</v>
      </c>
      <c r="K10" s="164"/>
      <c r="L10" s="164"/>
      <c r="M10" s="164"/>
      <c r="N10" s="164"/>
      <c r="O10" s="162"/>
      <c r="P10" s="164" t="s">
        <v>39</v>
      </c>
      <c r="Q10" s="164" t="s">
        <v>40</v>
      </c>
      <c r="R10" s="164" t="s">
        <v>11</v>
      </c>
      <c r="S10" s="164"/>
      <c r="T10" s="164"/>
      <c r="U10" s="164"/>
      <c r="V10" s="164"/>
      <c r="W10" s="162"/>
      <c r="X10" s="164"/>
      <c r="Y10" s="165" t="s">
        <v>35</v>
      </c>
      <c r="Z10" s="174" t="s">
        <v>12</v>
      </c>
      <c r="AA10" s="162"/>
      <c r="AB10" s="162"/>
    </row>
    <row r="11" spans="1:28" ht="101.25" customHeight="1">
      <c r="A11" s="168"/>
      <c r="B11" s="165"/>
      <c r="C11" s="115" t="s">
        <v>39</v>
      </c>
      <c r="D11" s="115" t="s">
        <v>43</v>
      </c>
      <c r="E11" s="115" t="s">
        <v>42</v>
      </c>
      <c r="F11" s="115" t="s">
        <v>99</v>
      </c>
      <c r="G11" s="164"/>
      <c r="H11" s="164"/>
      <c r="I11" s="164"/>
      <c r="J11" s="115" t="s">
        <v>29</v>
      </c>
      <c r="K11" s="115" t="s">
        <v>100</v>
      </c>
      <c r="L11" s="115" t="s">
        <v>101</v>
      </c>
      <c r="M11" s="115" t="s">
        <v>102</v>
      </c>
      <c r="N11" s="115" t="s">
        <v>103</v>
      </c>
      <c r="O11" s="163"/>
      <c r="P11" s="164"/>
      <c r="Q11" s="164"/>
      <c r="R11" s="115" t="s">
        <v>104</v>
      </c>
      <c r="S11" s="115" t="s">
        <v>105</v>
      </c>
      <c r="T11" s="115" t="s">
        <v>106</v>
      </c>
      <c r="U11" s="115" t="s">
        <v>107</v>
      </c>
      <c r="V11" s="115" t="s">
        <v>108</v>
      </c>
      <c r="W11" s="163"/>
      <c r="X11" s="164"/>
      <c r="Y11" s="165"/>
      <c r="Z11" s="175"/>
      <c r="AA11" s="163"/>
      <c r="AB11" s="163"/>
    </row>
    <row r="12" spans="1:28" s="130" customFormat="1" ht="30" customHeight="1">
      <c r="A12" s="116">
        <v>1</v>
      </c>
      <c r="B12" s="94">
        <v>2</v>
      </c>
      <c r="C12" s="94">
        <v>3</v>
      </c>
      <c r="D12" s="94">
        <v>4</v>
      </c>
      <c r="E12" s="94">
        <v>5</v>
      </c>
      <c r="F12" s="94">
        <v>6</v>
      </c>
      <c r="G12" s="94">
        <v>7</v>
      </c>
      <c r="H12" s="94">
        <v>8</v>
      </c>
      <c r="I12" s="117" t="s">
        <v>117</v>
      </c>
      <c r="J12" s="94">
        <v>10</v>
      </c>
      <c r="K12" s="94">
        <v>11</v>
      </c>
      <c r="L12" s="94">
        <v>12</v>
      </c>
      <c r="M12" s="94">
        <v>13</v>
      </c>
      <c r="N12" s="94">
        <v>14</v>
      </c>
      <c r="O12" s="94">
        <v>15</v>
      </c>
      <c r="P12" s="94">
        <v>16</v>
      </c>
      <c r="Q12" s="117" t="s">
        <v>109</v>
      </c>
      <c r="R12" s="94">
        <v>18</v>
      </c>
      <c r="S12" s="94">
        <v>19</v>
      </c>
      <c r="T12" s="94">
        <v>20</v>
      </c>
      <c r="U12" s="94">
        <v>21</v>
      </c>
      <c r="V12" s="94">
        <v>22</v>
      </c>
      <c r="W12" s="94">
        <v>23</v>
      </c>
      <c r="X12" s="94">
        <v>24</v>
      </c>
      <c r="Y12" s="117" t="s">
        <v>110</v>
      </c>
      <c r="Z12" s="117" t="s">
        <v>111</v>
      </c>
      <c r="AA12" s="118">
        <v>27</v>
      </c>
      <c r="AB12" s="118">
        <v>28</v>
      </c>
    </row>
    <row r="13" spans="1:28" ht="21">
      <c r="A13" s="96" t="s">
        <v>4</v>
      </c>
      <c r="B13" s="119" t="s">
        <v>145</v>
      </c>
      <c r="C13" s="68">
        <f>SUM(C14:C20)</f>
        <v>495</v>
      </c>
      <c r="D13" s="68">
        <f>SUM(D14:D20)</f>
        <v>458</v>
      </c>
      <c r="E13" s="68">
        <f>SUM(E14:E20)</f>
        <v>1632</v>
      </c>
      <c r="F13" s="68">
        <f>SUM(F14:F20)</f>
        <v>134</v>
      </c>
      <c r="G13" s="68">
        <f aca="true" t="shared" si="0" ref="G13:G20">E13/I13</f>
        <v>3.5633187772925763</v>
      </c>
      <c r="H13" s="68">
        <f aca="true" t="shared" si="1" ref="H13:Y13">SUM(H14:H20)</f>
        <v>495</v>
      </c>
      <c r="I13" s="68">
        <f t="shared" si="1"/>
        <v>458</v>
      </c>
      <c r="J13" s="68">
        <f t="shared" si="1"/>
        <v>271</v>
      </c>
      <c r="K13" s="68">
        <f t="shared" si="1"/>
        <v>26</v>
      </c>
      <c r="L13" s="68">
        <f t="shared" si="1"/>
        <v>95</v>
      </c>
      <c r="M13" s="68">
        <f t="shared" si="1"/>
        <v>9</v>
      </c>
      <c r="N13" s="68">
        <f t="shared" si="1"/>
        <v>57</v>
      </c>
      <c r="O13" s="68">
        <f t="shared" si="1"/>
        <v>98</v>
      </c>
      <c r="P13" s="112">
        <f t="shared" si="1"/>
        <v>27455503.68</v>
      </c>
      <c r="Q13" s="112">
        <f t="shared" si="1"/>
        <v>27379213.04</v>
      </c>
      <c r="R13" s="112">
        <f t="shared" si="1"/>
        <v>17359687.8</v>
      </c>
      <c r="S13" s="112">
        <f t="shared" si="1"/>
        <v>7269224.6</v>
      </c>
      <c r="T13" s="112">
        <f t="shared" si="1"/>
        <v>1972182.58</v>
      </c>
      <c r="U13" s="112">
        <f t="shared" si="1"/>
        <v>43361.23</v>
      </c>
      <c r="V13" s="112">
        <f t="shared" si="1"/>
        <v>734756.83</v>
      </c>
      <c r="W13" s="112">
        <f t="shared" si="1"/>
        <v>9044459.98</v>
      </c>
      <c r="X13" s="112">
        <f t="shared" si="1"/>
        <v>16032113.22</v>
      </c>
      <c r="Y13" s="112">
        <f t="shared" si="1"/>
        <v>1524521.780000001</v>
      </c>
      <c r="Z13" s="66">
        <f aca="true" t="shared" si="2" ref="Z13:Z19">100-((X13+W13)/(R13+S13+T13)*100)</f>
        <v>5.731048970526231</v>
      </c>
      <c r="AA13" s="68">
        <f>SUM(AA14:AA20)</f>
        <v>39</v>
      </c>
      <c r="AB13" s="68">
        <f>SUM(AB14:AB20)</f>
        <v>23</v>
      </c>
    </row>
    <row r="14" spans="1:28" ht="12.75">
      <c r="A14" s="96" t="s">
        <v>6</v>
      </c>
      <c r="B14" s="93" t="s">
        <v>112</v>
      </c>
      <c r="C14" s="68">
        <f aca="true" t="shared" si="3" ref="C14:D19">H14</f>
        <v>10</v>
      </c>
      <c r="D14" s="68">
        <f t="shared" si="3"/>
        <v>10</v>
      </c>
      <c r="E14" s="69">
        <v>31</v>
      </c>
      <c r="F14" s="69">
        <v>1</v>
      </c>
      <c r="G14" s="68">
        <f t="shared" si="0"/>
        <v>3.1</v>
      </c>
      <c r="H14" s="69">
        <v>10</v>
      </c>
      <c r="I14" s="70">
        <f aca="true" t="shared" si="4" ref="I14:I22">SUM(J14:N14)</f>
        <v>10</v>
      </c>
      <c r="J14" s="71">
        <v>8</v>
      </c>
      <c r="K14" s="71">
        <v>0</v>
      </c>
      <c r="L14" s="71">
        <v>2</v>
      </c>
      <c r="M14" s="71">
        <v>0</v>
      </c>
      <c r="N14" s="71">
        <v>0</v>
      </c>
      <c r="O14" s="72">
        <v>1</v>
      </c>
      <c r="P14" s="73">
        <v>141223.22</v>
      </c>
      <c r="Q14" s="74">
        <f aca="true" t="shared" si="5" ref="Q14:Q19">SUM(R14:V14)</f>
        <v>141223.22</v>
      </c>
      <c r="R14" s="73">
        <v>51220.86</v>
      </c>
      <c r="S14" s="73">
        <v>0</v>
      </c>
      <c r="T14" s="73">
        <v>90002.36</v>
      </c>
      <c r="U14" s="73">
        <v>0</v>
      </c>
      <c r="V14" s="73">
        <v>0</v>
      </c>
      <c r="W14" s="73">
        <v>90002.36</v>
      </c>
      <c r="X14" s="73">
        <v>39508.3</v>
      </c>
      <c r="Y14" s="74">
        <f aca="true" t="shared" si="6" ref="Y14:Y19">(R14+S14+T14)-(X14+W14)</f>
        <v>11712.559999999998</v>
      </c>
      <c r="Z14" s="66">
        <f t="shared" si="2"/>
        <v>8.293650293485726</v>
      </c>
      <c r="AA14" s="95">
        <v>0</v>
      </c>
      <c r="AB14" s="95">
        <v>0</v>
      </c>
    </row>
    <row r="15" spans="1:28" ht="22.5">
      <c r="A15" s="96" t="s">
        <v>7</v>
      </c>
      <c r="B15" s="93" t="s">
        <v>140</v>
      </c>
      <c r="C15" s="68">
        <f>H15</f>
        <v>3</v>
      </c>
      <c r="D15" s="68">
        <f>I15</f>
        <v>3</v>
      </c>
      <c r="E15" s="69">
        <v>3</v>
      </c>
      <c r="F15" s="69">
        <v>0</v>
      </c>
      <c r="G15" s="68">
        <f t="shared" si="0"/>
        <v>1</v>
      </c>
      <c r="H15" s="69">
        <v>3</v>
      </c>
      <c r="I15" s="70">
        <f>SUM(J15:N15)</f>
        <v>3</v>
      </c>
      <c r="J15" s="71">
        <v>0</v>
      </c>
      <c r="K15" s="71">
        <v>0</v>
      </c>
      <c r="L15" s="71">
        <v>3</v>
      </c>
      <c r="M15" s="71">
        <v>0</v>
      </c>
      <c r="N15" s="71">
        <v>0</v>
      </c>
      <c r="O15" s="72">
        <v>0</v>
      </c>
      <c r="P15" s="73">
        <v>16891.96</v>
      </c>
      <c r="Q15" s="74">
        <f>SUM(R15:V15)</f>
        <v>16891.96</v>
      </c>
      <c r="R15" s="73">
        <v>0</v>
      </c>
      <c r="S15" s="73">
        <v>0</v>
      </c>
      <c r="T15" s="73">
        <v>16891.96</v>
      </c>
      <c r="U15" s="73">
        <v>0</v>
      </c>
      <c r="V15" s="73">
        <v>0</v>
      </c>
      <c r="W15" s="73">
        <v>16013.11</v>
      </c>
      <c r="X15" s="73">
        <v>0</v>
      </c>
      <c r="Y15" s="74">
        <f>(R15+S15+T15)-(X15+W15)</f>
        <v>878.8499999999985</v>
      </c>
      <c r="Z15" s="66">
        <f t="shared" si="2"/>
        <v>5.202771022427228</v>
      </c>
      <c r="AA15" s="95">
        <v>0</v>
      </c>
      <c r="AB15" s="95">
        <v>0</v>
      </c>
    </row>
    <row r="16" spans="1:28" ht="22.5">
      <c r="A16" s="96" t="s">
        <v>8</v>
      </c>
      <c r="B16" s="93" t="s">
        <v>141</v>
      </c>
      <c r="C16" s="68">
        <f>H16</f>
        <v>0</v>
      </c>
      <c r="D16" s="68">
        <f>I16</f>
        <v>0</v>
      </c>
      <c r="E16" s="69">
        <v>0</v>
      </c>
      <c r="F16" s="69">
        <v>0</v>
      </c>
      <c r="G16" s="68" t="e">
        <f t="shared" si="0"/>
        <v>#DIV/0!</v>
      </c>
      <c r="H16" s="69">
        <v>0</v>
      </c>
      <c r="I16" s="70">
        <f>SUM(J16:N16)</f>
        <v>0</v>
      </c>
      <c r="J16" s="71">
        <v>0</v>
      </c>
      <c r="K16" s="71">
        <v>0</v>
      </c>
      <c r="L16" s="71">
        <v>0</v>
      </c>
      <c r="M16" s="71">
        <v>0</v>
      </c>
      <c r="N16" s="71">
        <v>0</v>
      </c>
      <c r="O16" s="72">
        <v>0</v>
      </c>
      <c r="P16" s="73">
        <v>0</v>
      </c>
      <c r="Q16" s="74">
        <f>SUM(R16:V16)</f>
        <v>0</v>
      </c>
      <c r="R16" s="73">
        <v>0</v>
      </c>
      <c r="S16" s="73">
        <v>0</v>
      </c>
      <c r="T16" s="73">
        <v>0</v>
      </c>
      <c r="U16" s="73">
        <v>0</v>
      </c>
      <c r="V16" s="73">
        <v>0</v>
      </c>
      <c r="W16" s="73">
        <v>0</v>
      </c>
      <c r="X16" s="73">
        <v>0</v>
      </c>
      <c r="Y16" s="74">
        <f>(R16+S16+T16)-(X16+W16)</f>
        <v>0</v>
      </c>
      <c r="Z16" s="66" t="e">
        <f t="shared" si="2"/>
        <v>#DIV/0!</v>
      </c>
      <c r="AA16" s="95">
        <v>0</v>
      </c>
      <c r="AB16" s="95">
        <v>0</v>
      </c>
    </row>
    <row r="17" spans="1:28" ht="12.75">
      <c r="A17" s="96" t="s">
        <v>30</v>
      </c>
      <c r="B17" s="93" t="s">
        <v>86</v>
      </c>
      <c r="C17" s="68">
        <f t="shared" si="3"/>
        <v>468</v>
      </c>
      <c r="D17" s="68">
        <f t="shared" si="3"/>
        <v>431</v>
      </c>
      <c r="E17" s="69">
        <v>1550</v>
      </c>
      <c r="F17" s="69">
        <v>129</v>
      </c>
      <c r="G17" s="68">
        <f t="shared" si="0"/>
        <v>3.5962877030162415</v>
      </c>
      <c r="H17" s="69">
        <v>468</v>
      </c>
      <c r="I17" s="70">
        <f t="shared" si="4"/>
        <v>431</v>
      </c>
      <c r="J17" s="71">
        <v>251</v>
      </c>
      <c r="K17" s="71">
        <v>26</v>
      </c>
      <c r="L17" s="71">
        <v>89</v>
      </c>
      <c r="M17" s="71">
        <v>8</v>
      </c>
      <c r="N17" s="71">
        <v>57</v>
      </c>
      <c r="O17" s="72">
        <v>97</v>
      </c>
      <c r="P17" s="73">
        <v>27296394.5</v>
      </c>
      <c r="Q17" s="74">
        <f t="shared" si="5"/>
        <v>27220103.86</v>
      </c>
      <c r="R17" s="73">
        <v>17307472.94</v>
      </c>
      <c r="S17" s="73">
        <v>7269224.6</v>
      </c>
      <c r="T17" s="73">
        <v>1865288.26</v>
      </c>
      <c r="U17" s="73">
        <v>43361.23</v>
      </c>
      <c r="V17" s="73">
        <v>734756.83</v>
      </c>
      <c r="W17" s="73">
        <v>8938444.51</v>
      </c>
      <c r="X17" s="73">
        <v>15991894.92</v>
      </c>
      <c r="Y17" s="74">
        <f t="shared" si="6"/>
        <v>1511646.370000001</v>
      </c>
      <c r="Z17" s="66">
        <f t="shared" si="2"/>
        <v>5.716841319837641</v>
      </c>
      <c r="AA17" s="95">
        <v>39</v>
      </c>
      <c r="AB17" s="95">
        <v>23</v>
      </c>
    </row>
    <row r="18" spans="1:28" ht="12.75">
      <c r="A18" s="96" t="s">
        <v>31</v>
      </c>
      <c r="B18" s="93" t="s">
        <v>113</v>
      </c>
      <c r="C18" s="68">
        <f t="shared" si="3"/>
        <v>3</v>
      </c>
      <c r="D18" s="68">
        <f t="shared" si="3"/>
        <v>3</v>
      </c>
      <c r="E18" s="69">
        <v>24</v>
      </c>
      <c r="F18" s="69">
        <v>2</v>
      </c>
      <c r="G18" s="68">
        <f t="shared" si="0"/>
        <v>8</v>
      </c>
      <c r="H18" s="69">
        <v>3</v>
      </c>
      <c r="I18" s="70">
        <f t="shared" si="4"/>
        <v>3</v>
      </c>
      <c r="J18" s="71">
        <v>3</v>
      </c>
      <c r="K18" s="71">
        <v>0</v>
      </c>
      <c r="L18" s="71">
        <v>0</v>
      </c>
      <c r="M18" s="71">
        <v>0</v>
      </c>
      <c r="N18" s="71">
        <v>0</v>
      </c>
      <c r="O18" s="72" t="s">
        <v>13</v>
      </c>
      <c r="P18" s="73">
        <v>994</v>
      </c>
      <c r="Q18" s="74">
        <f t="shared" si="5"/>
        <v>994</v>
      </c>
      <c r="R18" s="73">
        <v>994</v>
      </c>
      <c r="S18" s="73">
        <v>0</v>
      </c>
      <c r="T18" s="73">
        <v>0</v>
      </c>
      <c r="U18" s="73">
        <v>0</v>
      </c>
      <c r="V18" s="73">
        <v>0</v>
      </c>
      <c r="W18" s="73">
        <v>0</v>
      </c>
      <c r="X18" s="73">
        <v>710</v>
      </c>
      <c r="Y18" s="74">
        <f t="shared" si="6"/>
        <v>284</v>
      </c>
      <c r="Z18" s="66">
        <f t="shared" si="2"/>
        <v>28.57142857142857</v>
      </c>
      <c r="AA18" s="95">
        <v>0</v>
      </c>
      <c r="AB18" s="95">
        <v>0</v>
      </c>
    </row>
    <row r="19" spans="1:28" ht="22.5">
      <c r="A19" s="96" t="s">
        <v>32</v>
      </c>
      <c r="B19" s="93" t="s">
        <v>114</v>
      </c>
      <c r="C19" s="68">
        <f t="shared" si="3"/>
        <v>0</v>
      </c>
      <c r="D19" s="68">
        <f t="shared" si="3"/>
        <v>0</v>
      </c>
      <c r="E19" s="69">
        <v>0</v>
      </c>
      <c r="F19" s="69">
        <v>0</v>
      </c>
      <c r="G19" s="68" t="e">
        <f t="shared" si="0"/>
        <v>#DIV/0!</v>
      </c>
      <c r="H19" s="69">
        <v>0</v>
      </c>
      <c r="I19" s="70">
        <f t="shared" si="4"/>
        <v>0</v>
      </c>
      <c r="J19" s="71">
        <v>0</v>
      </c>
      <c r="K19" s="71">
        <v>0</v>
      </c>
      <c r="L19" s="71">
        <v>0</v>
      </c>
      <c r="M19" s="71">
        <v>0</v>
      </c>
      <c r="N19" s="71">
        <v>0</v>
      </c>
      <c r="O19" s="72" t="s">
        <v>13</v>
      </c>
      <c r="P19" s="73">
        <v>0</v>
      </c>
      <c r="Q19" s="74">
        <f t="shared" si="5"/>
        <v>0</v>
      </c>
      <c r="R19" s="73">
        <v>0</v>
      </c>
      <c r="S19" s="73">
        <v>0</v>
      </c>
      <c r="T19" s="73">
        <v>0</v>
      </c>
      <c r="U19" s="73">
        <v>0</v>
      </c>
      <c r="V19" s="73">
        <v>0</v>
      </c>
      <c r="W19" s="73">
        <v>0</v>
      </c>
      <c r="X19" s="73">
        <v>0</v>
      </c>
      <c r="Y19" s="74">
        <f t="shared" si="6"/>
        <v>0</v>
      </c>
      <c r="Z19" s="66" t="e">
        <f t="shared" si="2"/>
        <v>#DIV/0!</v>
      </c>
      <c r="AA19" s="95">
        <v>0</v>
      </c>
      <c r="AB19" s="95">
        <v>0</v>
      </c>
    </row>
    <row r="20" spans="1:28" ht="12.75">
      <c r="A20" s="96" t="s">
        <v>33</v>
      </c>
      <c r="B20" s="93" t="s">
        <v>34</v>
      </c>
      <c r="C20" s="68">
        <f>H20</f>
        <v>11</v>
      </c>
      <c r="D20" s="68">
        <f>I20</f>
        <v>11</v>
      </c>
      <c r="E20" s="69">
        <v>24</v>
      </c>
      <c r="F20" s="69">
        <v>2</v>
      </c>
      <c r="G20" s="68">
        <f t="shared" si="0"/>
        <v>2.1818181818181817</v>
      </c>
      <c r="H20" s="69">
        <v>11</v>
      </c>
      <c r="I20" s="70">
        <f t="shared" si="4"/>
        <v>11</v>
      </c>
      <c r="J20" s="71">
        <v>9</v>
      </c>
      <c r="K20" s="71">
        <v>0</v>
      </c>
      <c r="L20" s="71">
        <v>1</v>
      </c>
      <c r="M20" s="71">
        <v>1</v>
      </c>
      <c r="N20" s="71">
        <v>0</v>
      </c>
      <c r="O20" s="72" t="s">
        <v>13</v>
      </c>
      <c r="P20" s="72" t="s">
        <v>13</v>
      </c>
      <c r="Q20" s="77" t="s">
        <v>17</v>
      </c>
      <c r="R20" s="77" t="s">
        <v>17</v>
      </c>
      <c r="S20" s="77" t="s">
        <v>17</v>
      </c>
      <c r="T20" s="77" t="s">
        <v>17</v>
      </c>
      <c r="U20" s="77" t="s">
        <v>17</v>
      </c>
      <c r="V20" s="77" t="s">
        <v>17</v>
      </c>
      <c r="W20" s="77" t="s">
        <v>17</v>
      </c>
      <c r="X20" s="77" t="s">
        <v>17</v>
      </c>
      <c r="Y20" s="77" t="s">
        <v>17</v>
      </c>
      <c r="Z20" s="120" t="s">
        <v>17</v>
      </c>
      <c r="AA20" s="77" t="s">
        <v>17</v>
      </c>
      <c r="AB20" s="120" t="s">
        <v>17</v>
      </c>
    </row>
    <row r="21" spans="1:28" s="12" customFormat="1" ht="17.25" customHeight="1">
      <c r="A21" s="121" t="s">
        <v>24</v>
      </c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3"/>
      <c r="W21" s="123"/>
      <c r="X21" s="123"/>
      <c r="Y21" s="123"/>
      <c r="Z21" s="123"/>
      <c r="AA21" s="123"/>
      <c r="AB21" s="123"/>
    </row>
    <row r="22" spans="1:28" s="12" customFormat="1" ht="21.75" customHeight="1">
      <c r="A22" s="124" t="s">
        <v>5</v>
      </c>
      <c r="B22" s="125" t="s">
        <v>37</v>
      </c>
      <c r="C22" s="68">
        <f>H22</f>
        <v>399</v>
      </c>
      <c r="D22" s="68">
        <f>I22</f>
        <v>376</v>
      </c>
      <c r="E22" s="20">
        <v>1268</v>
      </c>
      <c r="F22" s="20">
        <v>118</v>
      </c>
      <c r="G22" s="68">
        <f>E22/I22</f>
        <v>3.372340425531915</v>
      </c>
      <c r="H22" s="20">
        <v>399</v>
      </c>
      <c r="I22" s="70">
        <f t="shared" si="4"/>
        <v>376</v>
      </c>
      <c r="J22" s="20">
        <v>213</v>
      </c>
      <c r="K22" s="20">
        <v>24</v>
      </c>
      <c r="L22" s="20">
        <v>77</v>
      </c>
      <c r="M22" s="20">
        <v>9</v>
      </c>
      <c r="N22" s="128">
        <v>53</v>
      </c>
      <c r="O22" s="20">
        <v>98</v>
      </c>
      <c r="P22" s="126">
        <v>26263127.3</v>
      </c>
      <c r="Q22" s="74">
        <f>SUM(R22:V22)</f>
        <v>26233875.610000003</v>
      </c>
      <c r="R22" s="126">
        <v>17021420.34</v>
      </c>
      <c r="S22" s="126">
        <v>7251310.68</v>
      </c>
      <c r="T22" s="126">
        <v>1192815.6</v>
      </c>
      <c r="U22" s="127">
        <v>43361.23</v>
      </c>
      <c r="V22" s="129">
        <v>724967.76</v>
      </c>
      <c r="W22" s="129">
        <v>8263883.13</v>
      </c>
      <c r="X22" s="129">
        <v>15717978.28</v>
      </c>
      <c r="Y22" s="74">
        <f>(R22+S22+T22)-(X22+W22)</f>
        <v>1483685.210000001</v>
      </c>
      <c r="Z22" s="66">
        <f>100-((X22+W22)/(R22+S22+T22)*100)</f>
        <v>5.826245287956041</v>
      </c>
      <c r="AA22" s="123">
        <v>30</v>
      </c>
      <c r="AB22" s="123">
        <v>14</v>
      </c>
    </row>
    <row r="23" spans="10:16" ht="12.75">
      <c r="J23" s="132"/>
      <c r="K23" s="132"/>
      <c r="L23" s="132"/>
      <c r="M23" s="132"/>
      <c r="N23" s="132"/>
      <c r="O23" s="132"/>
      <c r="P23" s="132"/>
    </row>
    <row r="24" spans="10:16" ht="12.75">
      <c r="J24" s="132"/>
      <c r="K24" s="132"/>
      <c r="L24" s="132"/>
      <c r="M24" s="132"/>
      <c r="N24" s="132"/>
      <c r="O24" s="132"/>
      <c r="P24" s="132"/>
    </row>
    <row r="25" spans="1:18" ht="12.75" customHeight="1">
      <c r="A25" s="159" t="s">
        <v>51</v>
      </c>
      <c r="B25" s="159"/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</row>
    <row r="26" s="169" customFormat="1" ht="12.75"/>
    <row r="27" spans="1:23" s="134" customFormat="1" ht="29.25" customHeight="1">
      <c r="A27" s="160" t="s">
        <v>146</v>
      </c>
      <c r="B27" s="160"/>
      <c r="C27" s="160"/>
      <c r="D27" s="160"/>
      <c r="E27" s="160"/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0"/>
      <c r="Q27" s="160"/>
      <c r="R27" s="160"/>
      <c r="S27" s="160"/>
      <c r="T27" s="160"/>
      <c r="U27" s="160"/>
      <c r="V27" s="133"/>
      <c r="W27" s="133"/>
    </row>
    <row r="28" spans="1:18" s="136" customFormat="1" ht="12.75">
      <c r="A28" s="157" t="s">
        <v>89</v>
      </c>
      <c r="B28" s="157"/>
      <c r="C28" s="157"/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35"/>
    </row>
    <row r="29" spans="1:18" s="137" customFormat="1" ht="12.75">
      <c r="A29" s="158" t="s">
        <v>118</v>
      </c>
      <c r="B29" s="158"/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35"/>
    </row>
    <row r="30" spans="1:17" s="12" customFormat="1" ht="12.75">
      <c r="A30" s="158" t="s">
        <v>91</v>
      </c>
      <c r="B30" s="158"/>
      <c r="C30" s="158"/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</row>
    <row r="31" spans="1:17" s="12" customFormat="1" ht="12.75">
      <c r="A31" s="158" t="s">
        <v>92</v>
      </c>
      <c r="B31" s="158"/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</row>
    <row r="32" spans="1:23" s="134" customFormat="1" ht="12.75">
      <c r="A32" s="166"/>
      <c r="B32" s="166"/>
      <c r="C32" s="166"/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66"/>
      <c r="S32" s="166"/>
      <c r="T32" s="166"/>
      <c r="U32" s="166"/>
      <c r="V32" s="133"/>
      <c r="W32" s="133"/>
    </row>
    <row r="33" spans="1:26" ht="15.75">
      <c r="A33" s="138" t="s">
        <v>115</v>
      </c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9"/>
      <c r="Q33" s="139"/>
      <c r="R33" s="139"/>
      <c r="S33" s="139"/>
      <c r="T33" s="139"/>
      <c r="U33" s="139"/>
      <c r="V33" s="139"/>
      <c r="W33" s="139"/>
      <c r="X33" s="139"/>
      <c r="Y33" s="139"/>
      <c r="Z33" s="139"/>
    </row>
    <row r="34" spans="1:15" ht="12.75">
      <c r="A34" s="133"/>
      <c r="B34" s="133"/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</row>
    <row r="35" spans="1:12" s="12" customFormat="1" ht="15.75">
      <c r="A35" s="167" t="s">
        <v>16</v>
      </c>
      <c r="B35" s="167"/>
      <c r="C35" s="167"/>
      <c r="D35" s="167"/>
      <c r="E35" s="167"/>
      <c r="F35" s="167"/>
      <c r="G35" s="167"/>
      <c r="H35" s="167"/>
      <c r="I35" s="167"/>
      <c r="J35" s="167"/>
      <c r="K35" s="167"/>
      <c r="L35" s="167"/>
    </row>
    <row r="36" spans="1:7" s="12" customFormat="1" ht="15.75">
      <c r="A36" s="13"/>
      <c r="E36" s="170" t="s">
        <v>3</v>
      </c>
      <c r="F36" s="170"/>
      <c r="G36" s="114"/>
    </row>
    <row r="37" s="12" customFormat="1" ht="12.75">
      <c r="B37" s="136"/>
    </row>
  </sheetData>
  <sheetProtection formatCells="0" formatColumns="0" formatRows="0"/>
  <mergeCells count="38">
    <mergeCell ref="Z1:AA1"/>
    <mergeCell ref="B2:U2"/>
    <mergeCell ref="I3:O3"/>
    <mergeCell ref="E36:F36"/>
    <mergeCell ref="AA9:AA11"/>
    <mergeCell ref="C7:J7"/>
    <mergeCell ref="Y10:Y11"/>
    <mergeCell ref="Z10:Z11"/>
    <mergeCell ref="O9:O11"/>
    <mergeCell ref="P9:V9"/>
    <mergeCell ref="A32:U32"/>
    <mergeCell ref="A31:Q31"/>
    <mergeCell ref="A35:L35"/>
    <mergeCell ref="A9:A11"/>
    <mergeCell ref="B9:B11"/>
    <mergeCell ref="C9:D10"/>
    <mergeCell ref="E9:F10"/>
    <mergeCell ref="G9:G11"/>
    <mergeCell ref="H9:N9"/>
    <mergeCell ref="A26:IV26"/>
    <mergeCell ref="AB9:AB11"/>
    <mergeCell ref="H10:H11"/>
    <mergeCell ref="I10:I11"/>
    <mergeCell ref="J10:N10"/>
    <mergeCell ref="P10:P11"/>
    <mergeCell ref="Q10:Q11"/>
    <mergeCell ref="R10:V10"/>
    <mergeCell ref="W9:W11"/>
    <mergeCell ref="X9:X11"/>
    <mergeCell ref="Y9:Z9"/>
    <mergeCell ref="H4:P4"/>
    <mergeCell ref="E5:O5"/>
    <mergeCell ref="E6:O6"/>
    <mergeCell ref="A28:Q28"/>
    <mergeCell ref="A29:Q29"/>
    <mergeCell ref="A30:Q30"/>
    <mergeCell ref="A25:R25"/>
    <mergeCell ref="A27:U27"/>
  </mergeCells>
  <printOptions horizontalCentered="1"/>
  <pageMargins left="0.1968503937007874" right="0.1968503937007874" top="0.3937007874015748" bottom="0.1968503937007874" header="0.5118110236220472" footer="0.5118110236220472"/>
  <pageSetup firstPageNumber="7" useFirstPageNumber="1" fitToHeight="100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7"/>
  <sheetViews>
    <sheetView zoomScalePageLayoutView="0" workbookViewId="0" topLeftCell="A1">
      <selection activeCell="N5" sqref="N5"/>
    </sheetView>
  </sheetViews>
  <sheetFormatPr defaultColWidth="9.140625" defaultRowHeight="12.75"/>
  <cols>
    <col min="1" max="1" width="6.28125" style="24" customWidth="1"/>
    <col min="2" max="2" width="25.421875" style="25" customWidth="1"/>
    <col min="3" max="3" width="10.28125" style="25" customWidth="1"/>
    <col min="4" max="4" width="7.140625" style="25" customWidth="1"/>
    <col min="5" max="5" width="8.00390625" style="25" customWidth="1"/>
    <col min="6" max="6" width="7.140625" style="25" customWidth="1"/>
    <col min="7" max="7" width="8.421875" style="25" customWidth="1"/>
    <col min="8" max="8" width="7.8515625" style="25" customWidth="1"/>
    <col min="9" max="9" width="5.8515625" style="25" customWidth="1"/>
    <col min="10" max="10" width="8.8515625" style="25" customWidth="1"/>
    <col min="11" max="11" width="7.57421875" style="25" customWidth="1"/>
    <col min="12" max="12" width="6.7109375" style="25" customWidth="1"/>
    <col min="13" max="13" width="6.00390625" style="25" customWidth="1"/>
    <col min="14" max="15" width="6.421875" style="25" customWidth="1"/>
    <col min="16" max="16" width="7.7109375" style="25" customWidth="1"/>
    <col min="17" max="17" width="8.140625" style="25" customWidth="1"/>
    <col min="18" max="18" width="8.421875" style="25" customWidth="1"/>
    <col min="19" max="19" width="10.140625" style="25" customWidth="1"/>
    <col min="20" max="20" width="11.28125" style="25" customWidth="1"/>
    <col min="21" max="21" width="9.28125" style="25" customWidth="1"/>
    <col min="22" max="22" width="9.8515625" style="25" customWidth="1"/>
    <col min="23" max="23" width="8.421875" style="25" customWidth="1"/>
    <col min="24" max="24" width="11.28125" style="25" customWidth="1"/>
    <col min="25" max="25" width="10.57421875" style="25" customWidth="1"/>
    <col min="26" max="26" width="10.421875" style="25" customWidth="1"/>
    <col min="27" max="27" width="13.00390625" style="25" customWidth="1"/>
    <col min="28" max="28" width="12.00390625" style="25" customWidth="1"/>
    <col min="29" max="29" width="9.421875" style="25" customWidth="1"/>
    <col min="30" max="30" width="9.140625" style="25" customWidth="1"/>
    <col min="31" max="31" width="18.00390625" style="25" customWidth="1"/>
    <col min="32" max="16384" width="9.140625" style="25" customWidth="1"/>
  </cols>
  <sheetData>
    <row r="1" spans="1:27" s="6" customFormat="1" ht="12.75" customHeight="1">
      <c r="A1" s="8"/>
      <c r="Z1" s="177" t="s">
        <v>70</v>
      </c>
      <c r="AA1" s="177"/>
    </row>
    <row r="2" spans="1:23" s="12" customFormat="1" ht="15.75">
      <c r="A2" s="11"/>
      <c r="B2" s="171" t="s">
        <v>169</v>
      </c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</row>
    <row r="3" spans="1:24" s="14" customFormat="1" ht="15.75" customHeight="1">
      <c r="A3" s="13"/>
      <c r="D3" s="15"/>
      <c r="E3" s="15"/>
      <c r="F3" s="15"/>
      <c r="G3" s="15"/>
      <c r="H3" s="15"/>
      <c r="I3" s="15"/>
      <c r="J3" s="15" t="s">
        <v>15</v>
      </c>
      <c r="K3" s="172" t="s">
        <v>179</v>
      </c>
      <c r="L3" s="172"/>
      <c r="M3" s="172"/>
      <c r="N3" s="172"/>
      <c r="O3" s="172"/>
      <c r="P3" s="172"/>
      <c r="Q3" s="172"/>
      <c r="R3" s="15"/>
      <c r="S3" s="15"/>
      <c r="T3" s="15"/>
      <c r="U3" s="15"/>
      <c r="V3" s="15"/>
      <c r="W3" s="15"/>
      <c r="X3" s="15"/>
    </row>
    <row r="4" spans="1:24" s="12" customFormat="1" ht="15" customHeight="1">
      <c r="A4" s="11"/>
      <c r="B4" s="16"/>
      <c r="C4" s="16"/>
      <c r="D4" s="16"/>
      <c r="E4" s="16"/>
      <c r="F4" s="16"/>
      <c r="G4" s="16"/>
      <c r="H4" s="16"/>
      <c r="I4" s="16"/>
      <c r="J4" s="154"/>
      <c r="K4" s="154"/>
      <c r="L4" s="154"/>
      <c r="M4" s="154"/>
      <c r="N4" s="154"/>
      <c r="O4" s="154"/>
      <c r="P4" s="154"/>
      <c r="Q4" s="154"/>
      <c r="R4" s="154"/>
      <c r="S4" s="16"/>
      <c r="T4" s="16"/>
      <c r="U4" s="16"/>
      <c r="V4" s="16"/>
      <c r="W4" s="16"/>
      <c r="X4" s="16"/>
    </row>
    <row r="5" spans="1:28" s="54" customFormat="1" ht="15.75" customHeight="1">
      <c r="A5" s="53"/>
      <c r="B5" s="55"/>
      <c r="C5" s="55"/>
      <c r="D5" s="173"/>
      <c r="E5" s="173"/>
      <c r="F5" s="173"/>
      <c r="G5" s="173"/>
      <c r="H5" s="173"/>
      <c r="I5" s="173"/>
      <c r="J5" s="173"/>
      <c r="K5" s="173"/>
      <c r="L5" s="56"/>
      <c r="M5" s="56"/>
      <c r="N5" s="56"/>
      <c r="O5" s="56"/>
      <c r="P5" s="56"/>
      <c r="Q5" s="56"/>
      <c r="R5" s="56"/>
      <c r="S5" s="56"/>
      <c r="T5" s="56"/>
      <c r="U5" s="56"/>
      <c r="V5" s="55"/>
      <c r="W5" s="55"/>
      <c r="X5" s="55"/>
      <c r="Y5" s="55"/>
      <c r="Z5" s="55"/>
      <c r="AA5" s="55"/>
      <c r="AB5" s="12" t="s">
        <v>35</v>
      </c>
    </row>
    <row r="6" spans="1:27" s="54" customFormat="1" ht="12.75">
      <c r="A6" s="53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</row>
    <row r="7" spans="1:31" ht="21.75" customHeight="1">
      <c r="A7" s="193" t="s">
        <v>1</v>
      </c>
      <c r="B7" s="189" t="s">
        <v>71</v>
      </c>
      <c r="C7" s="178" t="s">
        <v>72</v>
      </c>
      <c r="D7" s="188" t="s">
        <v>38</v>
      </c>
      <c r="E7" s="188"/>
      <c r="F7" s="188" t="s">
        <v>96</v>
      </c>
      <c r="G7" s="188"/>
      <c r="H7" s="188" t="s">
        <v>19</v>
      </c>
      <c r="I7" s="188" t="s">
        <v>18</v>
      </c>
      <c r="J7" s="188"/>
      <c r="K7" s="188"/>
      <c r="L7" s="188"/>
      <c r="M7" s="188"/>
      <c r="N7" s="188"/>
      <c r="O7" s="188"/>
      <c r="P7" s="185" t="s">
        <v>28</v>
      </c>
      <c r="Q7" s="188" t="s">
        <v>90</v>
      </c>
      <c r="R7" s="188"/>
      <c r="S7" s="188"/>
      <c r="T7" s="188"/>
      <c r="U7" s="188"/>
      <c r="V7" s="188"/>
      <c r="W7" s="188"/>
      <c r="X7" s="185" t="s">
        <v>49</v>
      </c>
      <c r="Y7" s="188" t="s">
        <v>50</v>
      </c>
      <c r="Z7" s="189" t="s">
        <v>0</v>
      </c>
      <c r="AA7" s="189"/>
      <c r="AB7" s="185" t="s">
        <v>97</v>
      </c>
      <c r="AC7" s="185" t="s">
        <v>98</v>
      </c>
      <c r="AD7" s="182" t="s">
        <v>73</v>
      </c>
      <c r="AE7" s="182" t="s">
        <v>120</v>
      </c>
    </row>
    <row r="8" spans="1:31" ht="12.75">
      <c r="A8" s="193"/>
      <c r="B8" s="189"/>
      <c r="C8" s="178"/>
      <c r="D8" s="188"/>
      <c r="E8" s="188"/>
      <c r="F8" s="188"/>
      <c r="G8" s="188"/>
      <c r="H8" s="188"/>
      <c r="I8" s="188" t="s">
        <v>39</v>
      </c>
      <c r="J8" s="188" t="s">
        <v>40</v>
      </c>
      <c r="K8" s="188" t="s">
        <v>11</v>
      </c>
      <c r="L8" s="188"/>
      <c r="M8" s="188"/>
      <c r="N8" s="188"/>
      <c r="O8" s="188"/>
      <c r="P8" s="186"/>
      <c r="Q8" s="188" t="s">
        <v>39</v>
      </c>
      <c r="R8" s="188" t="s">
        <v>40</v>
      </c>
      <c r="S8" s="188" t="s">
        <v>11</v>
      </c>
      <c r="T8" s="188"/>
      <c r="U8" s="188"/>
      <c r="V8" s="188"/>
      <c r="W8" s="188"/>
      <c r="X8" s="186"/>
      <c r="Y8" s="188"/>
      <c r="Z8" s="189" t="s">
        <v>35</v>
      </c>
      <c r="AA8" s="191" t="s">
        <v>12</v>
      </c>
      <c r="AB8" s="186"/>
      <c r="AC8" s="186"/>
      <c r="AD8" s="183"/>
      <c r="AE8" s="183"/>
    </row>
    <row r="9" spans="1:31" ht="101.25" customHeight="1">
      <c r="A9" s="193"/>
      <c r="B9" s="189"/>
      <c r="C9" s="178"/>
      <c r="D9" s="57" t="s">
        <v>39</v>
      </c>
      <c r="E9" s="57" t="s">
        <v>43</v>
      </c>
      <c r="F9" s="57" t="s">
        <v>42</v>
      </c>
      <c r="G9" s="57" t="s">
        <v>99</v>
      </c>
      <c r="H9" s="188"/>
      <c r="I9" s="188"/>
      <c r="J9" s="188"/>
      <c r="K9" s="57" t="s">
        <v>29</v>
      </c>
      <c r="L9" s="57" t="s">
        <v>100</v>
      </c>
      <c r="M9" s="57" t="s">
        <v>101</v>
      </c>
      <c r="N9" s="57" t="s">
        <v>102</v>
      </c>
      <c r="O9" s="57" t="s">
        <v>103</v>
      </c>
      <c r="P9" s="187"/>
      <c r="Q9" s="188"/>
      <c r="R9" s="188"/>
      <c r="S9" s="57" t="s">
        <v>104</v>
      </c>
      <c r="T9" s="57" t="s">
        <v>105</v>
      </c>
      <c r="U9" s="57" t="s">
        <v>106</v>
      </c>
      <c r="V9" s="57" t="s">
        <v>107</v>
      </c>
      <c r="W9" s="57" t="s">
        <v>108</v>
      </c>
      <c r="X9" s="187"/>
      <c r="Y9" s="188"/>
      <c r="Z9" s="189"/>
      <c r="AA9" s="192"/>
      <c r="AB9" s="187"/>
      <c r="AC9" s="187"/>
      <c r="AD9" s="184"/>
      <c r="AE9" s="184"/>
    </row>
    <row r="10" spans="1:31" s="61" customFormat="1" ht="30" customHeight="1">
      <c r="A10" s="58">
        <v>1</v>
      </c>
      <c r="B10" s="27">
        <v>2</v>
      </c>
      <c r="C10" s="27" t="s">
        <v>119</v>
      </c>
      <c r="D10" s="27">
        <v>3</v>
      </c>
      <c r="E10" s="27">
        <v>4</v>
      </c>
      <c r="F10" s="27">
        <v>5</v>
      </c>
      <c r="G10" s="27">
        <v>6</v>
      </c>
      <c r="H10" s="27">
        <v>7</v>
      </c>
      <c r="I10" s="27">
        <v>8</v>
      </c>
      <c r="J10" s="59" t="s">
        <v>117</v>
      </c>
      <c r="K10" s="27">
        <v>10</v>
      </c>
      <c r="L10" s="27">
        <v>11</v>
      </c>
      <c r="M10" s="27">
        <v>12</v>
      </c>
      <c r="N10" s="27">
        <v>13</v>
      </c>
      <c r="O10" s="27">
        <v>14</v>
      </c>
      <c r="P10" s="27">
        <v>15</v>
      </c>
      <c r="Q10" s="27">
        <v>16</v>
      </c>
      <c r="R10" s="59" t="s">
        <v>109</v>
      </c>
      <c r="S10" s="27">
        <v>18</v>
      </c>
      <c r="T10" s="27">
        <v>19</v>
      </c>
      <c r="U10" s="27">
        <v>20</v>
      </c>
      <c r="V10" s="27">
        <v>21</v>
      </c>
      <c r="W10" s="27">
        <v>22</v>
      </c>
      <c r="X10" s="27">
        <v>23</v>
      </c>
      <c r="Y10" s="27">
        <v>24</v>
      </c>
      <c r="Z10" s="59" t="s">
        <v>110</v>
      </c>
      <c r="AA10" s="59" t="s">
        <v>111</v>
      </c>
      <c r="AB10" s="60">
        <v>27</v>
      </c>
      <c r="AC10" s="60">
        <v>28</v>
      </c>
      <c r="AD10" s="60">
        <v>29</v>
      </c>
      <c r="AE10" s="60">
        <v>30</v>
      </c>
    </row>
    <row r="11" spans="1:31" ht="21">
      <c r="A11" s="62" t="s">
        <v>4</v>
      </c>
      <c r="B11" s="63" t="s">
        <v>116</v>
      </c>
      <c r="C11" s="83">
        <f>SUM(C12:C15)</f>
        <v>426</v>
      </c>
      <c r="D11" s="44">
        <f>SUM(D12:D15)</f>
        <v>63</v>
      </c>
      <c r="E11" s="44">
        <f>SUM(E12:E15)</f>
        <v>58</v>
      </c>
      <c r="F11" s="44">
        <f>SUM(F12:F15)</f>
        <v>279</v>
      </c>
      <c r="G11" s="44">
        <f>SUM(G12:G15)</f>
        <v>15</v>
      </c>
      <c r="H11" s="64">
        <f>F11/J11</f>
        <v>4.810344827586207</v>
      </c>
      <c r="I11" s="44">
        <f aca="true" t="shared" si="0" ref="I11:Z11">SUM(I12:I15)</f>
        <v>63</v>
      </c>
      <c r="J11" s="44">
        <f t="shared" si="0"/>
        <v>58</v>
      </c>
      <c r="K11" s="44">
        <f t="shared" si="0"/>
        <v>49</v>
      </c>
      <c r="L11" s="44">
        <f t="shared" si="0"/>
        <v>7</v>
      </c>
      <c r="M11" s="44">
        <f t="shared" si="0"/>
        <v>2</v>
      </c>
      <c r="N11" s="44">
        <f t="shared" si="0"/>
        <v>0</v>
      </c>
      <c r="O11" s="44">
        <f t="shared" si="0"/>
        <v>0</v>
      </c>
      <c r="P11" s="44">
        <f t="shared" si="0"/>
        <v>15</v>
      </c>
      <c r="Q11" s="65">
        <f t="shared" si="0"/>
        <v>147121.982</v>
      </c>
      <c r="R11" s="65">
        <f t="shared" si="0"/>
        <v>224328.25000000003</v>
      </c>
      <c r="S11" s="65">
        <f t="shared" si="0"/>
        <v>196218.86000000002</v>
      </c>
      <c r="T11" s="65">
        <f t="shared" si="0"/>
        <v>26843.16</v>
      </c>
      <c r="U11" s="65">
        <f t="shared" si="0"/>
        <v>1266.23</v>
      </c>
      <c r="V11" s="65">
        <f t="shared" si="0"/>
        <v>0</v>
      </c>
      <c r="W11" s="65">
        <f t="shared" si="0"/>
        <v>0</v>
      </c>
      <c r="X11" s="65">
        <f t="shared" si="0"/>
        <v>27979.38</v>
      </c>
      <c r="Y11" s="65">
        <f t="shared" si="0"/>
        <v>155635.05</v>
      </c>
      <c r="Z11" s="65">
        <f t="shared" si="0"/>
        <v>40713.82000000003</v>
      </c>
      <c r="AA11" s="66">
        <f>100-((Y11+X11)/(S11+T11+U11)*100)</f>
        <v>18.149216605576896</v>
      </c>
      <c r="AB11" s="44">
        <f>SUM(AB12:AB15)</f>
        <v>0</v>
      </c>
      <c r="AC11" s="44">
        <f>SUM(AC12:AC15)</f>
        <v>0</v>
      </c>
      <c r="AD11" s="44">
        <f>SUM(AD12:AD15)</f>
        <v>0</v>
      </c>
      <c r="AE11" s="84"/>
    </row>
    <row r="12" spans="1:31" ht="22.5">
      <c r="A12" s="62" t="s">
        <v>6</v>
      </c>
      <c r="B12" s="67" t="s">
        <v>147</v>
      </c>
      <c r="C12" s="57">
        <v>133</v>
      </c>
      <c r="D12" s="68">
        <f>I12</f>
        <v>6</v>
      </c>
      <c r="E12" s="68">
        <f>J12</f>
        <v>6</v>
      </c>
      <c r="F12" s="69">
        <v>18</v>
      </c>
      <c r="G12" s="69">
        <v>0</v>
      </c>
      <c r="H12" s="64">
        <f>F12/J12</f>
        <v>3</v>
      </c>
      <c r="I12" s="69">
        <v>6</v>
      </c>
      <c r="J12" s="70">
        <f>SUM(K12:O12)</f>
        <v>6</v>
      </c>
      <c r="K12" s="71">
        <v>6</v>
      </c>
      <c r="L12" s="71"/>
      <c r="M12" s="71"/>
      <c r="N12" s="71"/>
      <c r="O12" s="71"/>
      <c r="P12" s="72"/>
      <c r="Q12" s="73">
        <v>39073.1</v>
      </c>
      <c r="R12" s="74">
        <f>SUM(S12:W12)</f>
        <v>39073.1</v>
      </c>
      <c r="S12" s="73">
        <v>39073.1</v>
      </c>
      <c r="T12" s="73"/>
      <c r="U12" s="73"/>
      <c r="V12" s="73"/>
      <c r="W12" s="73"/>
      <c r="X12" s="73"/>
      <c r="Y12" s="73">
        <v>33658</v>
      </c>
      <c r="Z12" s="74">
        <f>(S12+T12+U12)-(Y12+X12)</f>
        <v>5415.0999999999985</v>
      </c>
      <c r="AA12" s="66">
        <f>100-((Y12+X12)/(S12+T12+U12)*100)</f>
        <v>13.858895250184915</v>
      </c>
      <c r="AB12" s="152"/>
      <c r="AC12" s="152"/>
      <c r="AD12" s="152"/>
      <c r="AE12" s="152" t="s">
        <v>173</v>
      </c>
    </row>
    <row r="13" spans="1:31" ht="22.5">
      <c r="A13" s="62" t="s">
        <v>7</v>
      </c>
      <c r="B13" s="67" t="s">
        <v>140</v>
      </c>
      <c r="C13" s="67"/>
      <c r="D13" s="68">
        <f aca="true" t="shared" si="1" ref="D13:E15">I13</f>
        <v>0</v>
      </c>
      <c r="E13" s="68">
        <f t="shared" si="1"/>
        <v>0</v>
      </c>
      <c r="F13" s="69"/>
      <c r="G13" s="69"/>
      <c r="H13" s="64" t="e">
        <f>F13/J13</f>
        <v>#DIV/0!</v>
      </c>
      <c r="I13" s="69"/>
      <c r="J13" s="70">
        <f>SUM(K13:O13)</f>
        <v>0</v>
      </c>
      <c r="K13" s="71"/>
      <c r="L13" s="71"/>
      <c r="M13" s="71"/>
      <c r="N13" s="71"/>
      <c r="O13" s="71"/>
      <c r="P13" s="72"/>
      <c r="Q13" s="73"/>
      <c r="R13" s="74">
        <f>SUM(S13:W13)</f>
        <v>0</v>
      </c>
      <c r="S13" s="73"/>
      <c r="T13" s="73"/>
      <c r="U13" s="73"/>
      <c r="V13" s="73"/>
      <c r="W13" s="73"/>
      <c r="X13" s="73"/>
      <c r="Y13" s="73"/>
      <c r="Z13" s="74">
        <f>(S13+T13+U13)-(Y13+X13)</f>
        <v>0</v>
      </c>
      <c r="AA13" s="66" t="e">
        <f>100-((Y13+X13)/(S13+T13+U13)*100)</f>
        <v>#DIV/0!</v>
      </c>
      <c r="AB13" s="75"/>
      <c r="AC13" s="75"/>
      <c r="AD13" s="75"/>
      <c r="AE13" s="75"/>
    </row>
    <row r="14" spans="1:31" ht="22.5">
      <c r="A14" s="62" t="s">
        <v>8</v>
      </c>
      <c r="B14" s="67" t="s">
        <v>148</v>
      </c>
      <c r="C14" s="67"/>
      <c r="D14" s="68">
        <f t="shared" si="1"/>
        <v>0</v>
      </c>
      <c r="E14" s="68">
        <f t="shared" si="1"/>
        <v>0</v>
      </c>
      <c r="F14" s="69"/>
      <c r="G14" s="69"/>
      <c r="H14" s="64" t="e">
        <f>F14/J14</f>
        <v>#DIV/0!</v>
      </c>
      <c r="I14" s="69"/>
      <c r="J14" s="70">
        <f>SUM(K14:O14)</f>
        <v>0</v>
      </c>
      <c r="K14" s="71"/>
      <c r="L14" s="71"/>
      <c r="M14" s="71"/>
      <c r="N14" s="71"/>
      <c r="O14" s="71"/>
      <c r="P14" s="72"/>
      <c r="Q14" s="73"/>
      <c r="R14" s="74">
        <f>SUM(S14:W14)</f>
        <v>0</v>
      </c>
      <c r="S14" s="73"/>
      <c r="T14" s="73"/>
      <c r="U14" s="73"/>
      <c r="V14" s="73"/>
      <c r="W14" s="73"/>
      <c r="X14" s="73"/>
      <c r="Y14" s="73"/>
      <c r="Z14" s="74">
        <f>(S14+T14+U14)-(Y14+X14)</f>
        <v>0</v>
      </c>
      <c r="AA14" s="66" t="e">
        <f>100-((Y14+X14)/(S14+T14+U14)*100)</f>
        <v>#DIV/0!</v>
      </c>
      <c r="AB14" s="75"/>
      <c r="AC14" s="75"/>
      <c r="AD14" s="75"/>
      <c r="AE14" s="75"/>
    </row>
    <row r="15" spans="1:31" ht="127.5">
      <c r="A15" s="62" t="s">
        <v>30</v>
      </c>
      <c r="B15" s="67" t="s">
        <v>86</v>
      </c>
      <c r="C15" s="57">
        <v>293</v>
      </c>
      <c r="D15" s="68">
        <f t="shared" si="1"/>
        <v>57</v>
      </c>
      <c r="E15" s="68">
        <f t="shared" si="1"/>
        <v>52</v>
      </c>
      <c r="F15" s="76">
        <v>261</v>
      </c>
      <c r="G15" s="69">
        <v>15</v>
      </c>
      <c r="H15" s="64">
        <f>F15/J15</f>
        <v>5.019230769230769</v>
      </c>
      <c r="I15" s="69">
        <v>57</v>
      </c>
      <c r="J15" s="70">
        <f>SUM(K15:O15)</f>
        <v>52</v>
      </c>
      <c r="K15" s="71">
        <v>43</v>
      </c>
      <c r="L15" s="71">
        <v>7</v>
      </c>
      <c r="M15" s="71">
        <v>2</v>
      </c>
      <c r="N15" s="71"/>
      <c r="O15" s="71"/>
      <c r="P15" s="72">
        <v>15</v>
      </c>
      <c r="Q15" s="73">
        <v>108048.882</v>
      </c>
      <c r="R15" s="74">
        <f>SUM(S15:W15)</f>
        <v>185255.15000000002</v>
      </c>
      <c r="S15" s="73">
        <v>157145.76</v>
      </c>
      <c r="T15" s="73">
        <v>26843.16</v>
      </c>
      <c r="U15" s="73">
        <v>1266.23</v>
      </c>
      <c r="V15" s="73"/>
      <c r="W15" s="73"/>
      <c r="X15" s="73">
        <v>27979.38</v>
      </c>
      <c r="Y15" s="73">
        <v>121977.05</v>
      </c>
      <c r="Z15" s="74">
        <f>(S15+T15+U15)-(Y15+X15)</f>
        <v>35298.72000000003</v>
      </c>
      <c r="AA15" s="66">
        <f>100-((Y15+X15)/(S15+T15+U15)*100)</f>
        <v>19.054109966713497</v>
      </c>
      <c r="AB15" s="75"/>
      <c r="AC15" s="75"/>
      <c r="AD15" s="75"/>
      <c r="AE15" s="153" t="s">
        <v>174</v>
      </c>
    </row>
    <row r="16" spans="11:17" ht="12.75">
      <c r="K16" s="78"/>
      <c r="L16" s="78"/>
      <c r="M16" s="78"/>
      <c r="N16" s="78"/>
      <c r="O16" s="78"/>
      <c r="P16" s="78"/>
      <c r="Q16" s="78"/>
    </row>
    <row r="17" spans="11:17" ht="12.75">
      <c r="K17" s="78"/>
      <c r="L17" s="78"/>
      <c r="M17" s="78"/>
      <c r="N17" s="78"/>
      <c r="O17" s="78"/>
      <c r="P17" s="78"/>
      <c r="Q17" s="78"/>
    </row>
    <row r="18" spans="1:19" ht="12.75">
      <c r="A18" s="179" t="s">
        <v>51</v>
      </c>
      <c r="B18" s="179"/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</row>
    <row r="19" spans="1:24" s="80" customFormat="1" ht="29.25" customHeight="1">
      <c r="A19" s="180" t="s">
        <v>146</v>
      </c>
      <c r="B19" s="180"/>
      <c r="C19" s="180"/>
      <c r="D19" s="180"/>
      <c r="E19" s="180"/>
      <c r="F19" s="180"/>
      <c r="G19" s="180"/>
      <c r="H19" s="180"/>
      <c r="I19" s="180"/>
      <c r="J19" s="180"/>
      <c r="K19" s="180"/>
      <c r="L19" s="180"/>
      <c r="M19" s="180"/>
      <c r="N19" s="180"/>
      <c r="O19" s="180"/>
      <c r="P19" s="180"/>
      <c r="Q19" s="180"/>
      <c r="R19" s="180"/>
      <c r="S19" s="180"/>
      <c r="T19" s="180"/>
      <c r="U19" s="180"/>
      <c r="V19" s="180"/>
      <c r="W19" s="79"/>
      <c r="X19" s="79"/>
    </row>
    <row r="20" spans="1:19" s="21" customFormat="1" ht="6.75" customHeight="1">
      <c r="A20" s="181"/>
      <c r="B20" s="181"/>
      <c r="C20" s="181"/>
      <c r="D20" s="181"/>
      <c r="E20" s="181"/>
      <c r="F20" s="181"/>
      <c r="G20" s="181"/>
      <c r="H20" s="181"/>
      <c r="I20" s="181"/>
      <c r="J20" s="181"/>
      <c r="K20" s="181"/>
      <c r="L20" s="181"/>
      <c r="M20" s="181"/>
      <c r="N20" s="181"/>
      <c r="O20" s="181"/>
      <c r="P20" s="181"/>
      <c r="Q20" s="181"/>
      <c r="R20" s="181"/>
      <c r="S20" s="43"/>
    </row>
    <row r="21" spans="1:19" s="28" customFormat="1" ht="12.75">
      <c r="A21" s="190"/>
      <c r="B21" s="190"/>
      <c r="C21" s="190"/>
      <c r="D21" s="190"/>
      <c r="E21" s="190"/>
      <c r="F21" s="190"/>
      <c r="G21" s="190"/>
      <c r="H21" s="190"/>
      <c r="I21" s="190"/>
      <c r="J21" s="190"/>
      <c r="K21" s="190"/>
      <c r="L21" s="190"/>
      <c r="M21" s="190"/>
      <c r="N21" s="190"/>
      <c r="O21" s="190"/>
      <c r="P21" s="190"/>
      <c r="Q21" s="190"/>
      <c r="R21" s="190"/>
      <c r="S21" s="43"/>
    </row>
    <row r="22" spans="1:27" ht="15.75">
      <c r="A22" s="81" t="s">
        <v>115</v>
      </c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</row>
    <row r="23" spans="1:16" ht="12.75">
      <c r="A23" s="79"/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</row>
    <row r="24" spans="1:13" s="6" customFormat="1" ht="15.75">
      <c r="A24" s="176" t="s">
        <v>16</v>
      </c>
      <c r="B24" s="176"/>
      <c r="C24" s="176"/>
      <c r="D24" s="176"/>
      <c r="E24" s="176"/>
      <c r="F24" s="176"/>
      <c r="G24" s="176"/>
      <c r="H24" s="176"/>
      <c r="I24" s="176"/>
      <c r="J24" s="176"/>
      <c r="K24" s="176"/>
      <c r="L24" s="176"/>
      <c r="M24" s="176"/>
    </row>
    <row r="25" spans="1:8" s="6" customFormat="1" ht="15.75">
      <c r="A25" s="5"/>
      <c r="F25" s="177" t="s">
        <v>3</v>
      </c>
      <c r="G25" s="177"/>
      <c r="H25" s="7"/>
    </row>
    <row r="26" s="6" customFormat="1" ht="12.75">
      <c r="A26" s="22" t="s">
        <v>21</v>
      </c>
    </row>
    <row r="27" spans="2:3" s="6" customFormat="1" ht="12.75">
      <c r="B27" s="21"/>
      <c r="C27" s="21"/>
    </row>
  </sheetData>
  <sheetProtection formatCells="0" formatColumns="0" formatRows="0"/>
  <mergeCells count="35">
    <mergeCell ref="D5:K5"/>
    <mergeCell ref="A7:A9"/>
    <mergeCell ref="B7:B9"/>
    <mergeCell ref="D7:E8"/>
    <mergeCell ref="F7:G8"/>
    <mergeCell ref="H7:H9"/>
    <mergeCell ref="I7:O7"/>
    <mergeCell ref="Q7:W7"/>
    <mergeCell ref="X7:X9"/>
    <mergeCell ref="Y7:Y9"/>
    <mergeCell ref="Z7:AA7"/>
    <mergeCell ref="A21:R21"/>
    <mergeCell ref="AB7:AB9"/>
    <mergeCell ref="Z8:Z9"/>
    <mergeCell ref="AA8:AA9"/>
    <mergeCell ref="AD7:AD9"/>
    <mergeCell ref="AE7:AE9"/>
    <mergeCell ref="AC7:AC9"/>
    <mergeCell ref="I8:I9"/>
    <mergeCell ref="J8:J9"/>
    <mergeCell ref="K8:O8"/>
    <mergeCell ref="Q8:Q9"/>
    <mergeCell ref="R8:R9"/>
    <mergeCell ref="S8:W8"/>
    <mergeCell ref="P7:P9"/>
    <mergeCell ref="A24:M24"/>
    <mergeCell ref="F25:G25"/>
    <mergeCell ref="Z1:AA1"/>
    <mergeCell ref="B2:W2"/>
    <mergeCell ref="K3:Q3"/>
    <mergeCell ref="J4:R4"/>
    <mergeCell ref="C7:C9"/>
    <mergeCell ref="A18:S18"/>
    <mergeCell ref="A19:V19"/>
    <mergeCell ref="A20:R20"/>
  </mergeCells>
  <printOptions horizontalCentered="1"/>
  <pageMargins left="0.1968503937007874" right="0.1968503937007874" top="0.3937007874015748" bottom="0.1968503937007874" header="0.5118110236220472" footer="0.5118110236220472"/>
  <pageSetup firstPageNumber="7" useFirstPageNumber="1" fitToHeight="100" fitToWidth="1" horizontalDpi="600" verticalDpi="6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2"/>
  <sheetViews>
    <sheetView zoomScalePageLayoutView="0" workbookViewId="0" topLeftCell="A1">
      <selection activeCell="B5" sqref="B5:O5"/>
    </sheetView>
  </sheetViews>
  <sheetFormatPr defaultColWidth="9.140625" defaultRowHeight="12.75"/>
  <cols>
    <col min="1" max="1" width="7.00390625" style="24" customWidth="1"/>
    <col min="2" max="2" width="38.7109375" style="25" customWidth="1"/>
    <col min="3" max="3" width="9.8515625" style="25" customWidth="1"/>
    <col min="4" max="4" width="11.7109375" style="25" customWidth="1"/>
    <col min="5" max="5" width="12.140625" style="25" customWidth="1"/>
    <col min="6" max="6" width="11.28125" style="25" customWidth="1"/>
    <col min="7" max="7" width="13.28125" style="25" customWidth="1"/>
    <col min="8" max="8" width="11.140625" style="25" customWidth="1"/>
    <col min="9" max="9" width="9.7109375" style="25" customWidth="1"/>
    <col min="10" max="14" width="9.140625" style="25" customWidth="1"/>
    <col min="15" max="16" width="14.140625" style="25" customWidth="1"/>
    <col min="17" max="17" width="13.00390625" style="25" customWidth="1"/>
    <col min="18" max="18" width="17.140625" style="25" customWidth="1"/>
    <col min="19" max="19" width="7.140625" style="25" customWidth="1"/>
    <col min="20" max="20" width="7.57421875" style="25" customWidth="1"/>
    <col min="21" max="21" width="8.421875" style="25" customWidth="1"/>
    <col min="22" max="16384" width="9.140625" style="25" customWidth="1"/>
  </cols>
  <sheetData>
    <row r="1" spans="1:17" ht="12.75">
      <c r="A1" s="131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141" t="s">
        <v>27</v>
      </c>
      <c r="P1" s="141"/>
      <c r="Q1" s="54"/>
    </row>
    <row r="2" spans="1:17" ht="12.75" customHeight="1">
      <c r="A2" s="131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</row>
    <row r="3" spans="1:17" ht="18" customHeight="1">
      <c r="A3" s="53"/>
      <c r="B3" s="205" t="s">
        <v>170</v>
      </c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142"/>
      <c r="Q3" s="54"/>
    </row>
    <row r="4" spans="1:17" s="26" customFormat="1" ht="15.75">
      <c r="A4" s="143" t="s">
        <v>15</v>
      </c>
      <c r="B4" s="206" t="s">
        <v>181</v>
      </c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144"/>
      <c r="Q4" s="145"/>
    </row>
    <row r="5" spans="1:17" s="26" customFormat="1" ht="15" customHeight="1">
      <c r="A5" s="145"/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56"/>
      <c r="Q5" s="145"/>
    </row>
    <row r="6" spans="1:17" ht="12.75">
      <c r="A6" s="146"/>
      <c r="B6" s="147"/>
      <c r="C6" s="148"/>
      <c r="D6" s="148"/>
      <c r="E6" s="148"/>
      <c r="F6" s="148"/>
      <c r="G6" s="148"/>
      <c r="H6" s="54"/>
      <c r="I6" s="54"/>
      <c r="J6" s="54"/>
      <c r="K6" s="54"/>
      <c r="L6" s="54"/>
      <c r="M6" s="54"/>
      <c r="N6" s="54"/>
      <c r="O6" s="54"/>
      <c r="P6" s="54"/>
      <c r="Q6" s="54"/>
    </row>
    <row r="7" spans="1:23" ht="20.25" customHeight="1">
      <c r="A7" s="196" t="s">
        <v>2</v>
      </c>
      <c r="B7" s="195" t="s">
        <v>41</v>
      </c>
      <c r="C7" s="199" t="s">
        <v>142</v>
      </c>
      <c r="D7" s="200"/>
      <c r="E7" s="201"/>
      <c r="F7" s="195" t="s">
        <v>93</v>
      </c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195"/>
      <c r="R7" s="195" t="s">
        <v>121</v>
      </c>
      <c r="S7" s="195"/>
      <c r="T7" s="195"/>
      <c r="U7" s="195"/>
      <c r="V7" s="194" t="s">
        <v>122</v>
      </c>
      <c r="W7" s="194" t="s">
        <v>123</v>
      </c>
    </row>
    <row r="8" spans="1:23" ht="18.75" customHeight="1">
      <c r="A8" s="197"/>
      <c r="B8" s="195"/>
      <c r="C8" s="202"/>
      <c r="D8" s="203"/>
      <c r="E8" s="204"/>
      <c r="F8" s="195" t="s">
        <v>42</v>
      </c>
      <c r="G8" s="195"/>
      <c r="H8" s="195" t="s">
        <v>82</v>
      </c>
      <c r="I8" s="195"/>
      <c r="J8" s="195" t="s">
        <v>83</v>
      </c>
      <c r="K8" s="195"/>
      <c r="L8" s="195" t="s">
        <v>84</v>
      </c>
      <c r="M8" s="195"/>
      <c r="N8" s="208" t="s">
        <v>156</v>
      </c>
      <c r="O8" s="195" t="s">
        <v>157</v>
      </c>
      <c r="P8" s="195" t="s">
        <v>162</v>
      </c>
      <c r="Q8" s="195" t="s">
        <v>163</v>
      </c>
      <c r="R8" s="195" t="s">
        <v>124</v>
      </c>
      <c r="S8" s="195" t="s">
        <v>125</v>
      </c>
      <c r="T8" s="195" t="s">
        <v>126</v>
      </c>
      <c r="U8" s="195" t="s">
        <v>127</v>
      </c>
      <c r="V8" s="194"/>
      <c r="W8" s="194"/>
    </row>
    <row r="9" spans="1:23" ht="124.5" customHeight="1">
      <c r="A9" s="198"/>
      <c r="B9" s="195"/>
      <c r="C9" s="86" t="s">
        <v>42</v>
      </c>
      <c r="D9" s="87" t="s">
        <v>80</v>
      </c>
      <c r="E9" s="87" t="s">
        <v>54</v>
      </c>
      <c r="F9" s="87" t="s">
        <v>152</v>
      </c>
      <c r="G9" s="87" t="s">
        <v>153</v>
      </c>
      <c r="H9" s="86" t="s">
        <v>154</v>
      </c>
      <c r="I9" s="86" t="s">
        <v>155</v>
      </c>
      <c r="J9" s="86" t="s">
        <v>154</v>
      </c>
      <c r="K9" s="86" t="s">
        <v>155</v>
      </c>
      <c r="L9" s="86" t="s">
        <v>154</v>
      </c>
      <c r="M9" s="86" t="s">
        <v>155</v>
      </c>
      <c r="N9" s="209"/>
      <c r="O9" s="195"/>
      <c r="P9" s="195"/>
      <c r="Q9" s="195"/>
      <c r="R9" s="195"/>
      <c r="S9" s="195"/>
      <c r="T9" s="195"/>
      <c r="U9" s="195"/>
      <c r="V9" s="194"/>
      <c r="W9" s="194"/>
    </row>
    <row r="10" spans="1:23" ht="12.75">
      <c r="A10" s="88" t="s">
        <v>4</v>
      </c>
      <c r="B10" s="89" t="s">
        <v>5</v>
      </c>
      <c r="C10" s="89" t="s">
        <v>9</v>
      </c>
      <c r="D10" s="89" t="s">
        <v>10</v>
      </c>
      <c r="E10" s="89" t="s">
        <v>20</v>
      </c>
      <c r="F10" s="90" t="s">
        <v>95</v>
      </c>
      <c r="G10" s="90" t="s">
        <v>85</v>
      </c>
      <c r="H10" s="90">
        <v>8</v>
      </c>
      <c r="I10" s="90">
        <v>9</v>
      </c>
      <c r="J10" s="90">
        <v>10</v>
      </c>
      <c r="K10" s="90">
        <v>11</v>
      </c>
      <c r="L10" s="90">
        <v>12</v>
      </c>
      <c r="M10" s="90">
        <v>13</v>
      </c>
      <c r="N10" s="90">
        <v>14</v>
      </c>
      <c r="O10" s="90">
        <v>15</v>
      </c>
      <c r="P10" s="90">
        <v>16</v>
      </c>
      <c r="Q10" s="90">
        <v>17</v>
      </c>
      <c r="R10" s="90">
        <v>18</v>
      </c>
      <c r="S10" s="90">
        <v>19</v>
      </c>
      <c r="T10" s="90">
        <v>20</v>
      </c>
      <c r="U10" s="90">
        <v>21</v>
      </c>
      <c r="V10" s="90">
        <v>22</v>
      </c>
      <c r="W10" s="90">
        <v>23</v>
      </c>
    </row>
    <row r="11" spans="1:23" ht="21">
      <c r="A11" s="91" t="s">
        <v>4</v>
      </c>
      <c r="B11" s="92" t="s">
        <v>81</v>
      </c>
      <c r="C11" s="102">
        <f aca="true" t="shared" si="0" ref="C11:W11">SUM(C12:C17)</f>
        <v>1287</v>
      </c>
      <c r="D11" s="102">
        <f t="shared" si="0"/>
        <v>1021</v>
      </c>
      <c r="E11" s="102">
        <f t="shared" si="0"/>
        <v>0</v>
      </c>
      <c r="F11" s="113">
        <f t="shared" si="0"/>
        <v>12668423.13</v>
      </c>
      <c r="G11" s="113">
        <f t="shared" si="0"/>
        <v>1308809.9400000002</v>
      </c>
      <c r="H11" s="113">
        <f t="shared" si="0"/>
        <v>12663739.53</v>
      </c>
      <c r="I11" s="113">
        <f t="shared" si="0"/>
        <v>1305775.4000000001</v>
      </c>
      <c r="J11" s="113">
        <f t="shared" si="0"/>
        <v>4683.6</v>
      </c>
      <c r="K11" s="113">
        <f t="shared" si="0"/>
        <v>3034.54</v>
      </c>
      <c r="L11" s="113">
        <f t="shared" si="0"/>
        <v>0</v>
      </c>
      <c r="M11" s="113">
        <f t="shared" si="0"/>
        <v>0</v>
      </c>
      <c r="N11" s="113">
        <f t="shared" si="0"/>
        <v>245866.95</v>
      </c>
      <c r="O11" s="113">
        <f t="shared" si="0"/>
        <v>131814.52000000002</v>
      </c>
      <c r="P11" s="113">
        <f t="shared" si="0"/>
        <v>751911.74</v>
      </c>
      <c r="Q11" s="113">
        <f t="shared" si="0"/>
        <v>575424.8</v>
      </c>
      <c r="R11" s="113">
        <f t="shared" si="0"/>
        <v>96440.23</v>
      </c>
      <c r="S11" s="102">
        <f t="shared" si="0"/>
        <v>236</v>
      </c>
      <c r="T11" s="102">
        <f t="shared" si="0"/>
        <v>22</v>
      </c>
      <c r="U11" s="102">
        <f t="shared" si="0"/>
        <v>0</v>
      </c>
      <c r="V11" s="102">
        <f t="shared" si="0"/>
        <v>27</v>
      </c>
      <c r="W11" s="113">
        <f t="shared" si="0"/>
        <v>481.139</v>
      </c>
    </row>
    <row r="12" spans="1:23" ht="12.75">
      <c r="A12" s="89" t="s">
        <v>6</v>
      </c>
      <c r="B12" s="93" t="s">
        <v>149</v>
      </c>
      <c r="C12" s="94">
        <v>135</v>
      </c>
      <c r="D12" s="94">
        <v>134</v>
      </c>
      <c r="E12" s="94">
        <v>0</v>
      </c>
      <c r="F12" s="113">
        <f>SUM(H12,J12,L12)</f>
        <v>39508.3</v>
      </c>
      <c r="G12" s="113">
        <f aca="true" t="shared" si="1" ref="F12:G17">SUM(I12,K12,M12)</f>
        <v>22283.5</v>
      </c>
      <c r="H12" s="104">
        <v>39158</v>
      </c>
      <c r="I12" s="104">
        <v>22283.5</v>
      </c>
      <c r="J12" s="104">
        <v>350.3</v>
      </c>
      <c r="K12" s="104">
        <v>0</v>
      </c>
      <c r="L12" s="104">
        <v>0</v>
      </c>
      <c r="M12" s="104">
        <v>0</v>
      </c>
      <c r="N12" s="104">
        <v>39158</v>
      </c>
      <c r="O12" s="104">
        <v>17801</v>
      </c>
      <c r="P12" s="104">
        <v>0</v>
      </c>
      <c r="Q12" s="104">
        <v>0</v>
      </c>
      <c r="R12" s="107">
        <v>350.3</v>
      </c>
      <c r="S12" s="108">
        <v>1</v>
      </c>
      <c r="T12" s="108">
        <v>0</v>
      </c>
      <c r="U12" s="108">
        <v>0</v>
      </c>
      <c r="V12" s="108">
        <v>0</v>
      </c>
      <c r="W12" s="107">
        <v>0</v>
      </c>
    </row>
    <row r="13" spans="1:23" ht="22.5">
      <c r="A13" s="89" t="s">
        <v>7</v>
      </c>
      <c r="B13" s="93" t="s">
        <v>150</v>
      </c>
      <c r="C13" s="94">
        <v>0</v>
      </c>
      <c r="D13" s="94">
        <v>0</v>
      </c>
      <c r="E13" s="94">
        <v>0</v>
      </c>
      <c r="F13" s="113">
        <f t="shared" si="1"/>
        <v>0</v>
      </c>
      <c r="G13" s="113">
        <f t="shared" si="1"/>
        <v>0</v>
      </c>
      <c r="H13" s="104">
        <v>0</v>
      </c>
      <c r="I13" s="104">
        <v>0</v>
      </c>
      <c r="J13" s="104">
        <v>0</v>
      </c>
      <c r="K13" s="104">
        <v>0</v>
      </c>
      <c r="L13" s="104">
        <v>0</v>
      </c>
      <c r="M13" s="104">
        <v>0</v>
      </c>
      <c r="N13" s="104">
        <v>0</v>
      </c>
      <c r="O13" s="104">
        <v>0</v>
      </c>
      <c r="P13" s="104">
        <v>0</v>
      </c>
      <c r="Q13" s="104">
        <v>0</v>
      </c>
      <c r="R13" s="107">
        <v>0</v>
      </c>
      <c r="S13" s="108">
        <v>0</v>
      </c>
      <c r="T13" s="108">
        <v>0</v>
      </c>
      <c r="U13" s="108">
        <v>0</v>
      </c>
      <c r="V13" s="108">
        <v>0</v>
      </c>
      <c r="W13" s="107">
        <v>0</v>
      </c>
    </row>
    <row r="14" spans="1:23" ht="12.75">
      <c r="A14" s="89" t="s">
        <v>8</v>
      </c>
      <c r="B14" s="93" t="s">
        <v>151</v>
      </c>
      <c r="C14" s="94">
        <v>0</v>
      </c>
      <c r="D14" s="94">
        <v>0</v>
      </c>
      <c r="E14" s="94">
        <v>0</v>
      </c>
      <c r="F14" s="113">
        <f t="shared" si="1"/>
        <v>0</v>
      </c>
      <c r="G14" s="113">
        <f t="shared" si="1"/>
        <v>0</v>
      </c>
      <c r="H14" s="104">
        <v>0</v>
      </c>
      <c r="I14" s="104">
        <v>0</v>
      </c>
      <c r="J14" s="104">
        <v>0</v>
      </c>
      <c r="K14" s="104">
        <v>0</v>
      </c>
      <c r="L14" s="104">
        <v>0</v>
      </c>
      <c r="M14" s="104">
        <v>0</v>
      </c>
      <c r="N14" s="104">
        <v>0</v>
      </c>
      <c r="O14" s="104">
        <v>0</v>
      </c>
      <c r="P14" s="104">
        <v>0</v>
      </c>
      <c r="Q14" s="104">
        <v>0</v>
      </c>
      <c r="R14" s="107">
        <v>0</v>
      </c>
      <c r="S14" s="108">
        <v>0</v>
      </c>
      <c r="T14" s="108">
        <v>0</v>
      </c>
      <c r="U14" s="108">
        <v>0</v>
      </c>
      <c r="V14" s="108">
        <v>0</v>
      </c>
      <c r="W14" s="107">
        <v>0</v>
      </c>
    </row>
    <row r="15" spans="1:23" ht="12.75">
      <c r="A15" s="89" t="s">
        <v>30</v>
      </c>
      <c r="B15" s="93" t="s">
        <v>86</v>
      </c>
      <c r="C15" s="94">
        <v>1149</v>
      </c>
      <c r="D15" s="94">
        <v>887</v>
      </c>
      <c r="E15" s="94">
        <v>0</v>
      </c>
      <c r="F15" s="113">
        <f t="shared" si="1"/>
        <v>12628204.83</v>
      </c>
      <c r="G15" s="113">
        <f t="shared" si="1"/>
        <v>1285889.1400000001</v>
      </c>
      <c r="H15" s="104">
        <v>12623871.53</v>
      </c>
      <c r="I15" s="104">
        <v>1282854.6</v>
      </c>
      <c r="J15" s="104">
        <v>4333.3</v>
      </c>
      <c r="K15" s="104">
        <v>3034.54</v>
      </c>
      <c r="L15" s="104">
        <v>0</v>
      </c>
      <c r="M15" s="104">
        <v>0</v>
      </c>
      <c r="N15" s="104">
        <v>206708.95</v>
      </c>
      <c r="O15" s="104">
        <v>114013.52</v>
      </c>
      <c r="P15" s="104">
        <v>751911.74</v>
      </c>
      <c r="Q15" s="104">
        <v>575424.8</v>
      </c>
      <c r="R15" s="107">
        <v>96089.93</v>
      </c>
      <c r="S15" s="108">
        <v>235</v>
      </c>
      <c r="T15" s="108">
        <v>22</v>
      </c>
      <c r="U15" s="108">
        <v>0</v>
      </c>
      <c r="V15" s="108">
        <v>27</v>
      </c>
      <c r="W15" s="107">
        <v>481.139</v>
      </c>
    </row>
    <row r="16" spans="1:23" ht="12.75">
      <c r="A16" s="89" t="s">
        <v>31</v>
      </c>
      <c r="B16" s="93" t="s">
        <v>113</v>
      </c>
      <c r="C16" s="94">
        <v>3</v>
      </c>
      <c r="D16" s="94">
        <v>0</v>
      </c>
      <c r="E16" s="94">
        <v>0</v>
      </c>
      <c r="F16" s="113">
        <f t="shared" si="1"/>
        <v>710</v>
      </c>
      <c r="G16" s="113">
        <f t="shared" si="1"/>
        <v>637.3</v>
      </c>
      <c r="H16" s="104">
        <v>710</v>
      </c>
      <c r="I16" s="104">
        <v>637.3</v>
      </c>
      <c r="J16" s="104">
        <v>0</v>
      </c>
      <c r="K16" s="104">
        <v>0</v>
      </c>
      <c r="L16" s="104">
        <v>0</v>
      </c>
      <c r="M16" s="104">
        <v>0</v>
      </c>
      <c r="N16" s="104">
        <v>0</v>
      </c>
      <c r="O16" s="104">
        <v>0</v>
      </c>
      <c r="P16" s="104">
        <v>0</v>
      </c>
      <c r="Q16" s="104">
        <v>0</v>
      </c>
      <c r="R16" s="107">
        <v>0</v>
      </c>
      <c r="S16" s="108">
        <v>0</v>
      </c>
      <c r="T16" s="108">
        <v>0</v>
      </c>
      <c r="U16" s="108">
        <v>0</v>
      </c>
      <c r="V16" s="108">
        <v>0</v>
      </c>
      <c r="W16" s="107">
        <v>0</v>
      </c>
    </row>
    <row r="17" spans="1:23" ht="12.75">
      <c r="A17" s="89" t="s">
        <v>32</v>
      </c>
      <c r="B17" s="93" t="s">
        <v>114</v>
      </c>
      <c r="C17" s="94">
        <v>0</v>
      </c>
      <c r="D17" s="94">
        <v>0</v>
      </c>
      <c r="E17" s="94">
        <v>0</v>
      </c>
      <c r="F17" s="113">
        <f t="shared" si="1"/>
        <v>0</v>
      </c>
      <c r="G17" s="113">
        <f t="shared" si="1"/>
        <v>0</v>
      </c>
      <c r="H17" s="104">
        <v>0</v>
      </c>
      <c r="I17" s="104">
        <v>0</v>
      </c>
      <c r="J17" s="104">
        <v>0</v>
      </c>
      <c r="K17" s="104">
        <v>0</v>
      </c>
      <c r="L17" s="104">
        <v>0</v>
      </c>
      <c r="M17" s="104">
        <v>0</v>
      </c>
      <c r="N17" s="104">
        <v>0</v>
      </c>
      <c r="O17" s="104">
        <v>0</v>
      </c>
      <c r="P17" s="104">
        <v>0</v>
      </c>
      <c r="Q17" s="104">
        <v>0</v>
      </c>
      <c r="R17" s="107">
        <v>0</v>
      </c>
      <c r="S17" s="108">
        <v>0</v>
      </c>
      <c r="T17" s="108">
        <v>0</v>
      </c>
      <c r="U17" s="108">
        <v>0</v>
      </c>
      <c r="V17" s="108">
        <v>0</v>
      </c>
      <c r="W17" s="107">
        <v>0</v>
      </c>
    </row>
    <row r="18" spans="1:23" ht="31.5">
      <c r="A18" s="96" t="s">
        <v>5</v>
      </c>
      <c r="B18" s="97" t="s">
        <v>158</v>
      </c>
      <c r="C18" s="68">
        <f>SUM(C19:C27)</f>
        <v>9936</v>
      </c>
      <c r="D18" s="68" t="s">
        <v>17</v>
      </c>
      <c r="E18" s="68" t="s">
        <v>17</v>
      </c>
      <c r="F18" s="112">
        <f aca="true" t="shared" si="2" ref="F18:L18">SUM(F19:F27)</f>
        <v>9639718.03</v>
      </c>
      <c r="G18" s="112">
        <f t="shared" si="2"/>
        <v>2617394.2600000002</v>
      </c>
      <c r="H18" s="112">
        <f>SUM(H19:H27)</f>
        <v>9625237.64</v>
      </c>
      <c r="I18" s="112">
        <f>SUM(I19:I27)</f>
        <v>2606522.2199999997</v>
      </c>
      <c r="J18" s="112">
        <f>SUM(J19:J27)</f>
        <v>14480.390000000001</v>
      </c>
      <c r="K18" s="112">
        <f>SUM(K19:K27)</f>
        <v>10872.04</v>
      </c>
      <c r="L18" s="112">
        <f t="shared" si="2"/>
        <v>0</v>
      </c>
      <c r="M18" s="112">
        <f>SUM(M19:M27)</f>
        <v>0</v>
      </c>
      <c r="N18" s="68" t="s">
        <v>17</v>
      </c>
      <c r="O18" s="68" t="s">
        <v>17</v>
      </c>
      <c r="P18" s="68" t="s">
        <v>17</v>
      </c>
      <c r="Q18" s="68" t="s">
        <v>17</v>
      </c>
      <c r="R18" s="112">
        <f aca="true" t="shared" si="3" ref="R18:W18">SUM(R19:R27)</f>
        <v>55882.560000000005</v>
      </c>
      <c r="S18" s="68">
        <f t="shared" si="3"/>
        <v>983</v>
      </c>
      <c r="T18" s="68">
        <f t="shared" si="3"/>
        <v>0</v>
      </c>
      <c r="U18" s="68">
        <f t="shared" si="3"/>
        <v>0</v>
      </c>
      <c r="V18" s="68">
        <f t="shared" si="3"/>
        <v>2</v>
      </c>
      <c r="W18" s="112">
        <f t="shared" si="3"/>
        <v>20.28</v>
      </c>
    </row>
    <row r="19" spans="1:23" s="80" customFormat="1" ht="12.75">
      <c r="A19" s="96" t="s">
        <v>75</v>
      </c>
      <c r="B19" s="98" t="s">
        <v>128</v>
      </c>
      <c r="C19" s="69">
        <v>212</v>
      </c>
      <c r="D19" s="94" t="s">
        <v>17</v>
      </c>
      <c r="E19" s="94" t="s">
        <v>17</v>
      </c>
      <c r="F19" s="113">
        <f>SUM(H19,J19,L19)</f>
        <v>5591.03</v>
      </c>
      <c r="G19" s="113">
        <f>SUM(I19,K19,M19)</f>
        <v>4012.41</v>
      </c>
      <c r="H19" s="105">
        <v>5544.98</v>
      </c>
      <c r="I19" s="105">
        <v>3970.95</v>
      </c>
      <c r="J19" s="105">
        <v>46.05</v>
      </c>
      <c r="K19" s="105">
        <v>41.46</v>
      </c>
      <c r="L19" s="105">
        <v>0</v>
      </c>
      <c r="M19" s="105">
        <v>0</v>
      </c>
      <c r="N19" s="94" t="s">
        <v>17</v>
      </c>
      <c r="O19" s="94" t="s">
        <v>17</v>
      </c>
      <c r="P19" s="94" t="s">
        <v>17</v>
      </c>
      <c r="Q19" s="94" t="s">
        <v>17</v>
      </c>
      <c r="R19" s="109">
        <v>399.08</v>
      </c>
      <c r="S19" s="110">
        <v>118</v>
      </c>
      <c r="T19" s="110">
        <v>0</v>
      </c>
      <c r="U19" s="110">
        <v>0</v>
      </c>
      <c r="V19" s="110">
        <v>0</v>
      </c>
      <c r="W19" s="109">
        <v>0</v>
      </c>
    </row>
    <row r="20" spans="1:23" ht="12.75">
      <c r="A20" s="96" t="s">
        <v>76</v>
      </c>
      <c r="B20" s="99" t="s">
        <v>25</v>
      </c>
      <c r="C20" s="69">
        <v>6003</v>
      </c>
      <c r="D20" s="94" t="s">
        <v>17</v>
      </c>
      <c r="E20" s="94" t="s">
        <v>17</v>
      </c>
      <c r="F20" s="113">
        <f>SUM(H20,J20,L20)</f>
        <v>159491.58000000002</v>
      </c>
      <c r="G20" s="113">
        <f>SUM(I20,K20,M20)</f>
        <v>126180.31</v>
      </c>
      <c r="H20" s="105">
        <v>153704.82</v>
      </c>
      <c r="I20" s="105">
        <v>121759.17</v>
      </c>
      <c r="J20" s="105">
        <v>5786.76</v>
      </c>
      <c r="K20" s="105">
        <v>4421.14</v>
      </c>
      <c r="L20" s="105">
        <v>0</v>
      </c>
      <c r="M20" s="105">
        <v>0</v>
      </c>
      <c r="N20" s="94" t="s">
        <v>17</v>
      </c>
      <c r="O20" s="94" t="s">
        <v>17</v>
      </c>
      <c r="P20" s="94" t="s">
        <v>17</v>
      </c>
      <c r="Q20" s="94" t="s">
        <v>17</v>
      </c>
      <c r="R20" s="107">
        <v>4117.47</v>
      </c>
      <c r="S20" s="108">
        <v>262</v>
      </c>
      <c r="T20" s="108">
        <v>0</v>
      </c>
      <c r="U20" s="108">
        <v>0</v>
      </c>
      <c r="V20" s="108">
        <v>1</v>
      </c>
      <c r="W20" s="107">
        <v>0.28</v>
      </c>
    </row>
    <row r="21" spans="1:23" ht="12.75">
      <c r="A21" s="96" t="s">
        <v>77</v>
      </c>
      <c r="B21" s="99" t="s">
        <v>26</v>
      </c>
      <c r="C21" s="69">
        <v>1876</v>
      </c>
      <c r="D21" s="94" t="s">
        <v>17</v>
      </c>
      <c r="E21" s="94" t="s">
        <v>17</v>
      </c>
      <c r="F21" s="113">
        <f aca="true" t="shared" si="4" ref="F21:G27">SUM(H21,J21,L21)</f>
        <v>157811.34</v>
      </c>
      <c r="G21" s="113">
        <f t="shared" si="4"/>
        <v>108912.6</v>
      </c>
      <c r="H21" s="105">
        <v>153908.34</v>
      </c>
      <c r="I21" s="105">
        <v>105155.6</v>
      </c>
      <c r="J21" s="105">
        <v>3903</v>
      </c>
      <c r="K21" s="105">
        <v>3757</v>
      </c>
      <c r="L21" s="105">
        <v>0</v>
      </c>
      <c r="M21" s="105">
        <v>0</v>
      </c>
      <c r="N21" s="94" t="s">
        <v>17</v>
      </c>
      <c r="O21" s="94" t="s">
        <v>17</v>
      </c>
      <c r="P21" s="94" t="s">
        <v>17</v>
      </c>
      <c r="Q21" s="94" t="s">
        <v>17</v>
      </c>
      <c r="R21" s="107">
        <v>7352.67</v>
      </c>
      <c r="S21" s="108">
        <v>167</v>
      </c>
      <c r="T21" s="108">
        <v>0</v>
      </c>
      <c r="U21" s="108">
        <v>0</v>
      </c>
      <c r="V21" s="108">
        <v>0</v>
      </c>
      <c r="W21" s="107">
        <v>0</v>
      </c>
    </row>
    <row r="22" spans="1:23" s="80" customFormat="1" ht="12.75">
      <c r="A22" s="96" t="s">
        <v>78</v>
      </c>
      <c r="B22" s="98" t="s">
        <v>129</v>
      </c>
      <c r="C22" s="69">
        <v>889</v>
      </c>
      <c r="D22" s="94" t="s">
        <v>17</v>
      </c>
      <c r="E22" s="94" t="s">
        <v>17</v>
      </c>
      <c r="F22" s="113">
        <f t="shared" si="4"/>
        <v>364787.73000000004</v>
      </c>
      <c r="G22" s="113">
        <f t="shared" si="4"/>
        <v>282950.97000000003</v>
      </c>
      <c r="H22" s="105">
        <v>361496.9</v>
      </c>
      <c r="I22" s="105">
        <v>281919.09</v>
      </c>
      <c r="J22" s="105">
        <v>3290.83</v>
      </c>
      <c r="K22" s="105">
        <v>1031.88</v>
      </c>
      <c r="L22" s="105">
        <v>0</v>
      </c>
      <c r="M22" s="105">
        <v>0</v>
      </c>
      <c r="N22" s="94" t="s">
        <v>17</v>
      </c>
      <c r="O22" s="94" t="s">
        <v>17</v>
      </c>
      <c r="P22" s="94" t="s">
        <v>17</v>
      </c>
      <c r="Q22" s="94" t="s">
        <v>17</v>
      </c>
      <c r="R22" s="109">
        <v>13452.01</v>
      </c>
      <c r="S22" s="110">
        <v>326</v>
      </c>
      <c r="T22" s="110">
        <v>0</v>
      </c>
      <c r="U22" s="110">
        <v>0</v>
      </c>
      <c r="V22" s="110">
        <v>0</v>
      </c>
      <c r="W22" s="109">
        <v>0</v>
      </c>
    </row>
    <row r="23" spans="1:23" ht="12.75">
      <c r="A23" s="96" t="s">
        <v>79</v>
      </c>
      <c r="B23" s="100" t="s">
        <v>130</v>
      </c>
      <c r="C23" s="69">
        <v>57</v>
      </c>
      <c r="D23" s="94" t="s">
        <v>17</v>
      </c>
      <c r="E23" s="94" t="s">
        <v>17</v>
      </c>
      <c r="F23" s="113">
        <f t="shared" si="4"/>
        <v>7561691.7</v>
      </c>
      <c r="G23" s="113">
        <f t="shared" si="4"/>
        <v>197463.54</v>
      </c>
      <c r="H23" s="105">
        <v>7561691.7</v>
      </c>
      <c r="I23" s="105">
        <v>196840.44</v>
      </c>
      <c r="J23" s="105">
        <v>0</v>
      </c>
      <c r="K23" s="105">
        <v>623.1</v>
      </c>
      <c r="L23" s="105">
        <v>0</v>
      </c>
      <c r="M23" s="105">
        <v>0</v>
      </c>
      <c r="N23" s="94" t="s">
        <v>17</v>
      </c>
      <c r="O23" s="94" t="s">
        <v>17</v>
      </c>
      <c r="P23" s="94" t="s">
        <v>17</v>
      </c>
      <c r="Q23" s="94" t="s">
        <v>17</v>
      </c>
      <c r="R23" s="107">
        <v>0</v>
      </c>
      <c r="S23" s="108">
        <v>0</v>
      </c>
      <c r="T23" s="108">
        <v>0</v>
      </c>
      <c r="U23" s="108">
        <v>0</v>
      </c>
      <c r="V23" s="108">
        <v>0</v>
      </c>
      <c r="W23" s="107">
        <v>0</v>
      </c>
    </row>
    <row r="24" spans="1:23" ht="12.75">
      <c r="A24" s="96" t="s">
        <v>131</v>
      </c>
      <c r="B24" s="100" t="s">
        <v>132</v>
      </c>
      <c r="C24" s="69">
        <v>231</v>
      </c>
      <c r="D24" s="94" t="s">
        <v>17</v>
      </c>
      <c r="E24" s="94" t="s">
        <v>17</v>
      </c>
      <c r="F24" s="113">
        <f t="shared" si="4"/>
        <v>1006636.56</v>
      </c>
      <c r="G24" s="113">
        <f t="shared" si="4"/>
        <v>1633222.29</v>
      </c>
      <c r="H24" s="105">
        <v>1005924.15</v>
      </c>
      <c r="I24" s="105">
        <v>1632907.93</v>
      </c>
      <c r="J24" s="105">
        <v>712.41</v>
      </c>
      <c r="K24" s="105">
        <v>314.36</v>
      </c>
      <c r="L24" s="105">
        <v>0</v>
      </c>
      <c r="M24" s="105">
        <v>0</v>
      </c>
      <c r="N24" s="94" t="s">
        <v>17</v>
      </c>
      <c r="O24" s="94" t="s">
        <v>17</v>
      </c>
      <c r="P24" s="94" t="s">
        <v>17</v>
      </c>
      <c r="Q24" s="94" t="s">
        <v>17</v>
      </c>
      <c r="R24" s="107">
        <v>18400.5</v>
      </c>
      <c r="S24" s="108">
        <v>9</v>
      </c>
      <c r="T24" s="108">
        <v>0</v>
      </c>
      <c r="U24" s="108">
        <v>0</v>
      </c>
      <c r="V24" s="108">
        <v>1</v>
      </c>
      <c r="W24" s="107">
        <v>20</v>
      </c>
    </row>
    <row r="25" spans="1:23" ht="12.75">
      <c r="A25" s="96" t="s">
        <v>133</v>
      </c>
      <c r="B25" s="100" t="s">
        <v>134</v>
      </c>
      <c r="C25" s="69">
        <v>0</v>
      </c>
      <c r="D25" s="94" t="s">
        <v>17</v>
      </c>
      <c r="E25" s="94" t="s">
        <v>17</v>
      </c>
      <c r="F25" s="113">
        <f t="shared" si="4"/>
        <v>0</v>
      </c>
      <c r="G25" s="113">
        <f t="shared" si="4"/>
        <v>0</v>
      </c>
      <c r="H25" s="105">
        <v>0</v>
      </c>
      <c r="I25" s="105">
        <v>0</v>
      </c>
      <c r="J25" s="105">
        <v>0</v>
      </c>
      <c r="K25" s="105">
        <v>0</v>
      </c>
      <c r="L25" s="105">
        <v>0</v>
      </c>
      <c r="M25" s="105">
        <v>0</v>
      </c>
      <c r="N25" s="94" t="s">
        <v>17</v>
      </c>
      <c r="O25" s="94" t="s">
        <v>17</v>
      </c>
      <c r="P25" s="94" t="s">
        <v>17</v>
      </c>
      <c r="Q25" s="94" t="s">
        <v>17</v>
      </c>
      <c r="R25" s="107">
        <v>0</v>
      </c>
      <c r="S25" s="108">
        <v>0</v>
      </c>
      <c r="T25" s="108">
        <v>0</v>
      </c>
      <c r="U25" s="108">
        <v>0</v>
      </c>
      <c r="V25" s="108">
        <v>0</v>
      </c>
      <c r="W25" s="107">
        <v>0</v>
      </c>
    </row>
    <row r="26" spans="1:23" ht="12.75">
      <c r="A26" s="96" t="s">
        <v>135</v>
      </c>
      <c r="B26" s="100" t="s">
        <v>136</v>
      </c>
      <c r="C26" s="69">
        <v>0</v>
      </c>
      <c r="D26" s="94" t="s">
        <v>17</v>
      </c>
      <c r="E26" s="94" t="s">
        <v>17</v>
      </c>
      <c r="F26" s="113">
        <f t="shared" si="4"/>
        <v>0</v>
      </c>
      <c r="G26" s="113">
        <f t="shared" si="4"/>
        <v>0</v>
      </c>
      <c r="H26" s="105">
        <v>0</v>
      </c>
      <c r="I26" s="105">
        <v>0</v>
      </c>
      <c r="J26" s="105">
        <v>0</v>
      </c>
      <c r="K26" s="105">
        <v>0</v>
      </c>
      <c r="L26" s="105">
        <v>0</v>
      </c>
      <c r="M26" s="105">
        <v>0</v>
      </c>
      <c r="N26" s="94">
        <v>0</v>
      </c>
      <c r="O26" s="94">
        <v>0</v>
      </c>
      <c r="P26" s="94">
        <v>0</v>
      </c>
      <c r="Q26" s="94">
        <v>0</v>
      </c>
      <c r="R26" s="107">
        <v>0</v>
      </c>
      <c r="S26" s="108">
        <v>0</v>
      </c>
      <c r="T26" s="108">
        <v>0</v>
      </c>
      <c r="U26" s="108">
        <v>0</v>
      </c>
      <c r="V26" s="108">
        <v>0</v>
      </c>
      <c r="W26" s="107">
        <v>0</v>
      </c>
    </row>
    <row r="27" spans="1:23" ht="12.75">
      <c r="A27" s="96" t="s">
        <v>137</v>
      </c>
      <c r="B27" s="99" t="s">
        <v>74</v>
      </c>
      <c r="C27" s="69">
        <v>668</v>
      </c>
      <c r="D27" s="94" t="s">
        <v>17</v>
      </c>
      <c r="E27" s="94" t="s">
        <v>17</v>
      </c>
      <c r="F27" s="113">
        <f t="shared" si="4"/>
        <v>383708.09</v>
      </c>
      <c r="G27" s="113">
        <f t="shared" si="4"/>
        <v>264652.13999999996</v>
      </c>
      <c r="H27" s="105">
        <v>382966.75</v>
      </c>
      <c r="I27" s="105">
        <v>263969.04</v>
      </c>
      <c r="J27" s="105">
        <v>741.34</v>
      </c>
      <c r="K27" s="105">
        <v>683.1</v>
      </c>
      <c r="L27" s="105">
        <v>0</v>
      </c>
      <c r="M27" s="105">
        <v>0</v>
      </c>
      <c r="N27" s="94" t="s">
        <v>17</v>
      </c>
      <c r="O27" s="94" t="s">
        <v>17</v>
      </c>
      <c r="P27" s="94" t="s">
        <v>17</v>
      </c>
      <c r="Q27" s="94" t="s">
        <v>17</v>
      </c>
      <c r="R27" s="107">
        <v>12160.83</v>
      </c>
      <c r="S27" s="108">
        <v>101</v>
      </c>
      <c r="T27" s="108">
        <v>0</v>
      </c>
      <c r="U27" s="108">
        <v>0</v>
      </c>
      <c r="V27" s="108">
        <v>0</v>
      </c>
      <c r="W27" s="107">
        <v>0</v>
      </c>
    </row>
    <row r="28" spans="1:23" ht="12.75">
      <c r="A28" s="91" t="s">
        <v>9</v>
      </c>
      <c r="B28" s="101" t="s">
        <v>94</v>
      </c>
      <c r="C28" s="103">
        <f>SUM(C11,C18)</f>
        <v>11223</v>
      </c>
      <c r="D28" s="103">
        <f>D11</f>
        <v>1021</v>
      </c>
      <c r="E28" s="103">
        <f>E11</f>
        <v>0</v>
      </c>
      <c r="F28" s="111">
        <f aca="true" t="shared" si="5" ref="F28:P28">SUM(F11,F18)</f>
        <v>22308141.16</v>
      </c>
      <c r="G28" s="111">
        <f t="shared" si="5"/>
        <v>3926204.2</v>
      </c>
      <c r="H28" s="111">
        <f t="shared" si="5"/>
        <v>22288977.17</v>
      </c>
      <c r="I28" s="111">
        <f t="shared" si="5"/>
        <v>3912297.62</v>
      </c>
      <c r="J28" s="111">
        <f t="shared" si="5"/>
        <v>19163.99</v>
      </c>
      <c r="K28" s="111">
        <f t="shared" si="5"/>
        <v>13906.580000000002</v>
      </c>
      <c r="L28" s="111">
        <f t="shared" si="5"/>
        <v>0</v>
      </c>
      <c r="M28" s="111">
        <f t="shared" si="5"/>
        <v>0</v>
      </c>
      <c r="N28" s="103">
        <f t="shared" si="5"/>
        <v>245866.95</v>
      </c>
      <c r="O28" s="103">
        <f t="shared" si="5"/>
        <v>131814.52000000002</v>
      </c>
      <c r="P28" s="103">
        <f t="shared" si="5"/>
        <v>751911.74</v>
      </c>
      <c r="Q28" s="103">
        <f>SUM(Q11)</f>
        <v>575424.8</v>
      </c>
      <c r="R28" s="111">
        <f aca="true" t="shared" si="6" ref="R28:W28">SUM(R11,R18)</f>
        <v>152322.79</v>
      </c>
      <c r="S28" s="103">
        <f t="shared" si="6"/>
        <v>1219</v>
      </c>
      <c r="T28" s="103">
        <f t="shared" si="6"/>
        <v>22</v>
      </c>
      <c r="U28" s="103">
        <f t="shared" si="6"/>
        <v>0</v>
      </c>
      <c r="V28" s="103">
        <f t="shared" si="6"/>
        <v>29</v>
      </c>
      <c r="W28" s="111">
        <f t="shared" si="6"/>
        <v>501.419</v>
      </c>
    </row>
    <row r="29" spans="1:23" ht="24">
      <c r="A29" s="91" t="s">
        <v>10</v>
      </c>
      <c r="B29" s="101" t="s">
        <v>159</v>
      </c>
      <c r="C29" s="103" t="s">
        <v>17</v>
      </c>
      <c r="D29" s="103" t="s">
        <v>17</v>
      </c>
      <c r="E29" s="103" t="s">
        <v>17</v>
      </c>
      <c r="F29" s="103">
        <f>H29+J29+L29</f>
        <v>8540539.229999999</v>
      </c>
      <c r="G29" s="103" t="s">
        <v>17</v>
      </c>
      <c r="H29" s="106">
        <v>8465495.54</v>
      </c>
      <c r="I29" s="140" t="s">
        <v>17</v>
      </c>
      <c r="J29" s="106">
        <v>75043.69</v>
      </c>
      <c r="K29" s="140" t="s">
        <v>17</v>
      </c>
      <c r="L29" s="106">
        <v>0</v>
      </c>
      <c r="M29" s="140" t="s">
        <v>17</v>
      </c>
      <c r="N29" s="140" t="s">
        <v>17</v>
      </c>
      <c r="O29" s="140" t="s">
        <v>17</v>
      </c>
      <c r="P29" s="140" t="s">
        <v>17</v>
      </c>
      <c r="Q29" s="140" t="s">
        <v>17</v>
      </c>
      <c r="R29" s="140" t="s">
        <v>17</v>
      </c>
      <c r="S29" s="140" t="s">
        <v>17</v>
      </c>
      <c r="T29" s="140" t="s">
        <v>17</v>
      </c>
      <c r="U29" s="140" t="s">
        <v>17</v>
      </c>
      <c r="V29" s="140" t="s">
        <v>17</v>
      </c>
      <c r="W29" s="140" t="s">
        <v>17</v>
      </c>
    </row>
    <row r="30" spans="1:17" ht="12.75">
      <c r="A30" s="146"/>
      <c r="B30" s="147"/>
      <c r="C30" s="148"/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</row>
    <row r="31" spans="1:17" ht="12.75">
      <c r="A31" s="131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</row>
    <row r="32" spans="1:17" ht="12.75">
      <c r="A32" s="149" t="s">
        <v>23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</row>
    <row r="33" spans="1:17" ht="12.75">
      <c r="A33" s="149" t="s">
        <v>160</v>
      </c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</row>
    <row r="34" spans="1:17" ht="12.75">
      <c r="A34" s="141" t="s">
        <v>166</v>
      </c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</row>
    <row r="35" spans="1:17" ht="12.75">
      <c r="A35" s="141" t="s">
        <v>138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</row>
    <row r="36" spans="1:17" ht="12.75">
      <c r="A36" s="141" t="s">
        <v>161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</row>
    <row r="37" spans="1:17" ht="12.75">
      <c r="A37" s="141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</row>
    <row r="38" spans="1:17" ht="12.75">
      <c r="A38" s="131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</row>
    <row r="39" spans="1:17" ht="12.75" customHeight="1">
      <c r="A39" s="150" t="s">
        <v>36</v>
      </c>
      <c r="B39" s="151" t="s">
        <v>44</v>
      </c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</row>
    <row r="40" spans="1:17" ht="12.75">
      <c r="A40" s="150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</row>
    <row r="41" spans="1:17" ht="12.75">
      <c r="A41" s="150" t="s">
        <v>21</v>
      </c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</row>
    <row r="42" spans="1:17" ht="12.75">
      <c r="A42" s="131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</row>
  </sheetData>
  <sheetProtection/>
  <mergeCells count="22">
    <mergeCell ref="B3:O3"/>
    <mergeCell ref="B4:O4"/>
    <mergeCell ref="B5:O5"/>
    <mergeCell ref="R8:R9"/>
    <mergeCell ref="S8:S9"/>
    <mergeCell ref="T8:T9"/>
    <mergeCell ref="N8:N9"/>
    <mergeCell ref="P8:P9"/>
    <mergeCell ref="A7:A9"/>
    <mergeCell ref="B7:B9"/>
    <mergeCell ref="C7:E8"/>
    <mergeCell ref="F7:Q7"/>
    <mergeCell ref="U8:U9"/>
    <mergeCell ref="R7:U7"/>
    <mergeCell ref="V7:V9"/>
    <mergeCell ref="W7:W9"/>
    <mergeCell ref="F8:G8"/>
    <mergeCell ref="H8:I8"/>
    <mergeCell ref="J8:K8"/>
    <mergeCell ref="L8:M8"/>
    <mergeCell ref="O8:O9"/>
    <mergeCell ref="Q8:Q9"/>
  </mergeCells>
  <printOptions horizontalCentered="1"/>
  <pageMargins left="0.3937007874015748" right="0.3937007874015748" top="0.3937007874015748" bottom="0.3937007874015748" header="0.5118110236220472" footer="0.5118110236220472"/>
  <pageSetup firstPageNumber="7" useFirstPageNumber="1" fitToHeight="0" fitToWidth="1" horizontalDpi="600" verticalDpi="600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zoomScalePageLayoutView="0" workbookViewId="0" topLeftCell="A1">
      <selection activeCell="C24" sqref="C24"/>
    </sheetView>
  </sheetViews>
  <sheetFormatPr defaultColWidth="9.140625" defaultRowHeight="12.75"/>
  <cols>
    <col min="1" max="1" width="7.00390625" style="8" customWidth="1"/>
    <col min="2" max="2" width="35.421875" style="8" customWidth="1"/>
    <col min="3" max="3" width="20.57421875" style="6" customWidth="1"/>
    <col min="4" max="4" width="24.140625" style="6" customWidth="1"/>
    <col min="5" max="5" width="15.140625" style="6" customWidth="1"/>
    <col min="6" max="6" width="13.421875" style="6" customWidth="1"/>
    <col min="7" max="7" width="13.57421875" style="6" customWidth="1"/>
    <col min="8" max="8" width="22.7109375" style="6" customWidth="1"/>
    <col min="9" max="16384" width="9.140625" style="6" customWidth="1"/>
  </cols>
  <sheetData>
    <row r="1" ht="12.75" customHeight="1">
      <c r="D1" s="30" t="s">
        <v>182</v>
      </c>
    </row>
    <row r="2" spans="7:8" ht="12.75" customHeight="1">
      <c r="G2" s="31"/>
      <c r="H2" s="31"/>
    </row>
    <row r="3" spans="1:7" ht="39.75" customHeight="1">
      <c r="A3" s="4"/>
      <c r="B3" s="210" t="s">
        <v>171</v>
      </c>
      <c r="C3" s="210"/>
      <c r="D3" s="210"/>
      <c r="E3" s="2"/>
      <c r="F3" s="2"/>
      <c r="G3" s="2"/>
    </row>
    <row r="4" spans="1:7" s="3" customFormat="1" ht="15.75">
      <c r="A4" s="32" t="s">
        <v>44</v>
      </c>
      <c r="B4" s="33"/>
      <c r="C4" s="33"/>
      <c r="D4" s="33"/>
      <c r="E4" s="34"/>
      <c r="F4" s="34"/>
      <c r="G4" s="34"/>
    </row>
    <row r="5" spans="3:8" s="3" customFormat="1" ht="15" customHeight="1">
      <c r="C5" s="23" t="s">
        <v>144</v>
      </c>
      <c r="D5" s="35"/>
      <c r="E5" s="35"/>
      <c r="F5" s="35"/>
      <c r="G5" s="35"/>
      <c r="H5" s="35"/>
    </row>
    <row r="6" spans="3:4" s="3" customFormat="1" ht="15" customHeight="1">
      <c r="C6" s="23"/>
      <c r="D6" s="23"/>
    </row>
    <row r="7" spans="1:8" s="1" customFormat="1" ht="29.25" customHeight="1">
      <c r="A7" s="36" t="s">
        <v>2</v>
      </c>
      <c r="B7" s="37" t="s">
        <v>55</v>
      </c>
      <c r="C7" s="36" t="s">
        <v>59</v>
      </c>
      <c r="D7" s="36" t="s">
        <v>57</v>
      </c>
      <c r="E7" s="47"/>
      <c r="F7" s="47"/>
      <c r="G7" s="48"/>
      <c r="H7" s="47"/>
    </row>
    <row r="8" spans="1:8" s="1" customFormat="1" ht="15.75">
      <c r="A8" s="49" t="s">
        <v>4</v>
      </c>
      <c r="B8" s="50" t="s">
        <v>56</v>
      </c>
      <c r="C8" s="52">
        <v>30</v>
      </c>
      <c r="D8" s="52">
        <v>145</v>
      </c>
      <c r="E8" s="51"/>
      <c r="F8" s="51"/>
      <c r="G8" s="51"/>
      <c r="H8" s="51"/>
    </row>
    <row r="9" spans="1:8" s="1" customFormat="1" ht="15.75">
      <c r="A9" s="49" t="s">
        <v>5</v>
      </c>
      <c r="B9" s="50" t="s">
        <v>58</v>
      </c>
      <c r="C9" s="52">
        <v>272</v>
      </c>
      <c r="D9" s="52">
        <v>273</v>
      </c>
      <c r="E9" s="51"/>
      <c r="F9" s="51"/>
      <c r="G9" s="51"/>
      <c r="H9" s="51"/>
    </row>
    <row r="10" spans="1:8" s="1" customFormat="1" ht="47.25">
      <c r="A10" s="49" t="s">
        <v>9</v>
      </c>
      <c r="B10" s="50" t="s">
        <v>87</v>
      </c>
      <c r="C10" s="52">
        <v>0</v>
      </c>
      <c r="D10" s="52" t="s">
        <v>17</v>
      </c>
      <c r="E10" s="51"/>
      <c r="F10" s="51"/>
      <c r="G10" s="51"/>
      <c r="H10" s="51"/>
    </row>
    <row r="12" ht="12.75">
      <c r="B12" s="10" t="s">
        <v>48</v>
      </c>
    </row>
    <row r="13" ht="12.75">
      <c r="B13" s="10"/>
    </row>
    <row r="14" ht="12" customHeight="1"/>
    <row r="15" spans="2:4" ht="12.75">
      <c r="B15" s="22" t="s">
        <v>36</v>
      </c>
      <c r="C15" s="22"/>
      <c r="D15" s="41"/>
    </row>
    <row r="16" spans="2:4" ht="12.75" customHeight="1">
      <c r="B16" s="5"/>
      <c r="C16" s="5"/>
      <c r="D16" s="7" t="s">
        <v>45</v>
      </c>
    </row>
    <row r="17" spans="2:3" ht="12.75">
      <c r="B17" s="22" t="s">
        <v>46</v>
      </c>
      <c r="C17" s="22"/>
    </row>
  </sheetData>
  <sheetProtection/>
  <mergeCells count="1">
    <mergeCell ref="B3:D3"/>
  </mergeCells>
  <printOptions/>
  <pageMargins left="0.7086614173228347" right="0.7086614173228347" top="0.7480314960629921" bottom="0.7480314960629921" header="0.31496062992125984" footer="0.31496062992125984"/>
  <pageSetup fitToHeight="100" fitToWidth="1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D5" sqref="D5"/>
    </sheetView>
  </sheetViews>
  <sheetFormatPr defaultColWidth="9.140625" defaultRowHeight="12.75"/>
  <cols>
    <col min="1" max="1" width="43.8515625" style="8" customWidth="1"/>
    <col min="2" max="2" width="13.7109375" style="8" customWidth="1"/>
    <col min="3" max="3" width="16.00390625" style="8" customWidth="1"/>
    <col min="4" max="4" width="14.57421875" style="6" customWidth="1"/>
    <col min="5" max="5" width="16.7109375" style="6" customWidth="1"/>
    <col min="6" max="6" width="15.421875" style="6" customWidth="1"/>
    <col min="7" max="7" width="17.57421875" style="6" customWidth="1"/>
    <col min="8" max="8" width="15.140625" style="6" customWidth="1"/>
    <col min="9" max="9" width="13.421875" style="6" customWidth="1"/>
    <col min="10" max="10" width="13.57421875" style="6" customWidth="1"/>
    <col min="11" max="11" width="22.7109375" style="6" customWidth="1"/>
    <col min="12" max="16384" width="9.140625" style="6" customWidth="1"/>
  </cols>
  <sheetData>
    <row r="1" ht="12.75" customHeight="1">
      <c r="G1" s="30" t="s">
        <v>183</v>
      </c>
    </row>
    <row r="2" spans="10:11" ht="12.75" customHeight="1">
      <c r="J2" s="31"/>
      <c r="K2" s="31"/>
    </row>
    <row r="3" spans="1:10" ht="15.75" customHeight="1">
      <c r="A3" s="210" t="s">
        <v>172</v>
      </c>
      <c r="B3" s="210"/>
      <c r="C3" s="210"/>
      <c r="D3" s="210"/>
      <c r="E3" s="210"/>
      <c r="F3" s="210"/>
      <c r="G3" s="210"/>
      <c r="H3" s="2"/>
      <c r="I3" s="2"/>
      <c r="J3" s="2"/>
    </row>
    <row r="4" spans="1:10" s="3" customFormat="1" ht="15.75">
      <c r="A4" s="32" t="s">
        <v>44</v>
      </c>
      <c r="B4" s="212" t="s">
        <v>179</v>
      </c>
      <c r="C4" s="212"/>
      <c r="D4" s="212"/>
      <c r="E4" s="212"/>
      <c r="F4" s="212"/>
      <c r="G4" s="34"/>
      <c r="H4" s="34"/>
      <c r="I4" s="34"/>
      <c r="J4" s="34"/>
    </row>
    <row r="5" spans="4:11" s="3" customFormat="1" ht="15" customHeight="1">
      <c r="D5" s="23" t="s">
        <v>47</v>
      </c>
      <c r="E5" s="35"/>
      <c r="F5" s="35"/>
      <c r="G5" s="35"/>
      <c r="H5" s="35"/>
      <c r="I5" s="35"/>
      <c r="J5" s="35"/>
      <c r="K5" s="35"/>
    </row>
    <row r="6" spans="4:7" s="3" customFormat="1" ht="15" customHeight="1">
      <c r="D6" s="23"/>
      <c r="E6" s="23"/>
      <c r="F6" s="23"/>
      <c r="G6" s="23"/>
    </row>
    <row r="7" spans="1:7" s="3" customFormat="1" ht="48" customHeight="1">
      <c r="A7" s="213" t="s">
        <v>61</v>
      </c>
      <c r="B7" s="215" t="s">
        <v>62</v>
      </c>
      <c r="C7" s="216"/>
      <c r="D7" s="215" t="s">
        <v>63</v>
      </c>
      <c r="E7" s="216"/>
      <c r="F7" s="215" t="s">
        <v>64</v>
      </c>
      <c r="G7" s="216"/>
    </row>
    <row r="8" spans="1:11" ht="75.75" customHeight="1">
      <c r="A8" s="214"/>
      <c r="B8" s="36" t="s">
        <v>165</v>
      </c>
      <c r="C8" s="37" t="s">
        <v>65</v>
      </c>
      <c r="D8" s="36" t="s">
        <v>60</v>
      </c>
      <c r="E8" s="37" t="s">
        <v>66</v>
      </c>
      <c r="F8" s="36" t="s">
        <v>60</v>
      </c>
      <c r="G8" s="37" t="s">
        <v>67</v>
      </c>
      <c r="H8" s="38"/>
      <c r="I8" s="38"/>
      <c r="J8" s="39"/>
      <c r="K8" s="38"/>
    </row>
    <row r="9" spans="1:11" ht="12.75">
      <c r="A9" s="45" t="s">
        <v>4</v>
      </c>
      <c r="B9" s="45" t="s">
        <v>5</v>
      </c>
      <c r="C9" s="45" t="s">
        <v>9</v>
      </c>
      <c r="D9" s="45" t="s">
        <v>10</v>
      </c>
      <c r="E9" s="45" t="s">
        <v>20</v>
      </c>
      <c r="F9" s="45" t="s">
        <v>52</v>
      </c>
      <c r="G9" s="45" t="s">
        <v>53</v>
      </c>
      <c r="H9" s="40"/>
      <c r="I9" s="40"/>
      <c r="J9" s="40"/>
      <c r="K9" s="40"/>
    </row>
    <row r="10" spans="1:11" ht="48.75" customHeight="1">
      <c r="A10" s="46" t="s">
        <v>68</v>
      </c>
      <c r="B10" s="29" t="s">
        <v>167</v>
      </c>
      <c r="C10" s="29" t="s">
        <v>176</v>
      </c>
      <c r="D10" s="9">
        <v>16</v>
      </c>
      <c r="E10" s="9">
        <v>2991.38</v>
      </c>
      <c r="F10" s="9"/>
      <c r="G10" s="9"/>
      <c r="H10" s="40"/>
      <c r="I10" s="40"/>
      <c r="J10" s="40"/>
      <c r="K10" s="40"/>
    </row>
    <row r="11" spans="1:11" ht="31.5">
      <c r="A11" s="46" t="s">
        <v>69</v>
      </c>
      <c r="B11" s="29" t="s">
        <v>139</v>
      </c>
      <c r="C11" s="29" t="s">
        <v>177</v>
      </c>
      <c r="D11" s="9">
        <v>12</v>
      </c>
      <c r="E11" s="9">
        <v>1786.78</v>
      </c>
      <c r="F11" s="9"/>
      <c r="G11" s="9"/>
      <c r="H11" s="40"/>
      <c r="I11" s="40"/>
      <c r="J11" s="40"/>
      <c r="K11" s="40"/>
    </row>
    <row r="12" spans="1:11" ht="99.75" customHeight="1">
      <c r="A12" s="85" t="s">
        <v>143</v>
      </c>
      <c r="B12" s="29" t="s">
        <v>175</v>
      </c>
      <c r="C12" s="29" t="s">
        <v>178</v>
      </c>
      <c r="D12" s="9">
        <v>45</v>
      </c>
      <c r="E12" s="9">
        <v>207523.05</v>
      </c>
      <c r="F12" s="9"/>
      <c r="G12" s="9"/>
      <c r="H12" s="40"/>
      <c r="I12" s="40"/>
      <c r="J12" s="40"/>
      <c r="K12" s="40"/>
    </row>
    <row r="13" ht="12.75">
      <c r="C13" s="10"/>
    </row>
    <row r="14" spans="1:3" ht="12.75">
      <c r="A14" s="211" t="s">
        <v>164</v>
      </c>
      <c r="B14" s="211"/>
      <c r="C14" s="211"/>
    </row>
    <row r="15" ht="12" customHeight="1"/>
    <row r="16" spans="1:7" ht="12.75">
      <c r="A16" s="22" t="s">
        <v>36</v>
      </c>
      <c r="B16" s="22"/>
      <c r="C16" s="41"/>
      <c r="F16" s="42"/>
      <c r="G16" s="42"/>
    </row>
    <row r="17" spans="1:7" ht="12.75" customHeight="1">
      <c r="A17" s="5"/>
      <c r="B17" s="5"/>
      <c r="C17" s="7" t="s">
        <v>45</v>
      </c>
      <c r="F17" s="7"/>
      <c r="G17" s="7"/>
    </row>
    <row r="18" spans="1:3" ht="12.75">
      <c r="A18" s="22" t="s">
        <v>46</v>
      </c>
      <c r="B18" s="22"/>
      <c r="C18" s="6"/>
    </row>
  </sheetData>
  <sheetProtection/>
  <mergeCells count="7">
    <mergeCell ref="A14:C14"/>
    <mergeCell ref="A3:G3"/>
    <mergeCell ref="B4:F4"/>
    <mergeCell ref="A7:A8"/>
    <mergeCell ref="B7:C7"/>
    <mergeCell ref="D7:E7"/>
    <mergeCell ref="F7:G7"/>
  </mergeCells>
  <printOptions/>
  <pageMargins left="0.7086614173228347" right="0.7086614173228347" top="0.7480314960629921" bottom="0.7480314960629921" header="0.31496062992125984" footer="0.31496062992125984"/>
  <pageSetup fitToHeight="1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Кушакова Ирина А.</dc:creator>
  <cp:keywords/>
  <dc:description/>
  <cp:lastModifiedBy>Пользователь Windows</cp:lastModifiedBy>
  <cp:lastPrinted>2017-12-25T03:32:20Z</cp:lastPrinted>
  <dcterms:created xsi:type="dcterms:W3CDTF">2010-01-11T03:41:37Z</dcterms:created>
  <dcterms:modified xsi:type="dcterms:W3CDTF">2020-12-11T07:39:02Z</dcterms:modified>
  <cp:category/>
  <cp:version/>
  <cp:contentType/>
  <cp:contentStatus/>
</cp:coreProperties>
</file>